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(2)'!$A$1:$D$102</definedName>
  </definedNames>
  <calcPr calcId="145621"/>
</workbook>
</file>

<file path=xl/calcChain.xml><?xml version="1.0" encoding="utf-8"?>
<calcChain xmlns="http://schemas.openxmlformats.org/spreadsheetml/2006/main">
  <c r="D83" i="4" l="1"/>
  <c r="D81" i="4"/>
  <c r="D31" i="4" l="1"/>
  <c r="D69" i="4"/>
  <c r="D27" i="4" l="1"/>
  <c r="D25" i="4"/>
  <c r="D11" i="4" l="1"/>
  <c r="D71" i="4" l="1"/>
  <c r="D42" i="4"/>
  <c r="D95" i="4"/>
  <c r="D90" i="4"/>
  <c r="D78" i="4"/>
  <c r="D29" i="4" l="1"/>
  <c r="D24" i="4"/>
  <c r="D21" i="4" l="1"/>
  <c r="D13" i="4" l="1"/>
  <c r="D57" i="4"/>
  <c r="D39" i="4"/>
  <c r="D99" i="4" l="1"/>
  <c r="D100" i="4" l="1"/>
  <c r="D50" i="4" l="1"/>
  <c r="D22" i="4"/>
  <c r="D87" i="4" l="1"/>
  <c r="D86" i="4" s="1"/>
  <c r="D30" i="4"/>
  <c r="D34" i="4" l="1"/>
  <c r="D32" i="4"/>
  <c r="D74" i="4" l="1"/>
  <c r="D76" i="4"/>
  <c r="D98" i="4" l="1"/>
  <c r="D45" i="4" l="1"/>
  <c r="D47" i="4" l="1"/>
  <c r="D82" i="4" l="1"/>
  <c r="D92" i="4" l="1"/>
  <c r="D84" i="4"/>
  <c r="D96" i="4"/>
  <c r="D17" i="4"/>
  <c r="D15" i="4"/>
  <c r="D14" i="4" l="1"/>
  <c r="D36" i="4"/>
  <c r="D28" i="4" l="1"/>
  <c r="D23" i="4"/>
  <c r="D20" i="4"/>
  <c r="D56" i="4" l="1"/>
  <c r="D75" i="4" l="1"/>
  <c r="D73" i="4"/>
  <c r="D72" i="4" l="1"/>
  <c r="D12" i="4"/>
  <c r="D43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40" i="4" s="1"/>
  <c r="D94" i="4"/>
  <c r="D89" i="4"/>
  <c r="D80" i="4"/>
  <c r="D38" i="4"/>
  <c r="D19" i="4" s="1"/>
  <c r="D10" i="4"/>
  <c r="D9" i="4" s="1"/>
  <c r="D77" i="4" l="1"/>
  <c r="D102" i="4" l="1"/>
</calcChain>
</file>

<file path=xl/sharedStrings.xml><?xml version="1.0" encoding="utf-8"?>
<sst xmlns="http://schemas.openxmlformats.org/spreadsheetml/2006/main" count="152" uniqueCount="114">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</sst>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4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120" zoomScaleNormal="100" zoomScaleSheetLayoutView="120" workbookViewId="0">
      <selection activeCell="F6" sqref="F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5" ht="15.75" x14ac:dyDescent="0.25">
      <c r="A1" s="2"/>
      <c r="B1" s="52"/>
      <c r="C1" s="36"/>
      <c r="D1" s="36"/>
    </row>
    <row r="2" spans="1:5" ht="14.25" customHeight="1" x14ac:dyDescent="0.25">
      <c r="A2" s="2"/>
      <c r="B2" s="54" t="s">
        <v>83</v>
      </c>
      <c r="C2" s="55"/>
      <c r="D2" s="55"/>
    </row>
    <row r="3" spans="1:5" ht="14.25" customHeight="1" x14ac:dyDescent="0.25">
      <c r="A3" s="2"/>
      <c r="B3" s="54" t="s">
        <v>81</v>
      </c>
      <c r="C3" s="55"/>
      <c r="D3" s="55"/>
    </row>
    <row r="4" spans="1:5" ht="14.25" customHeight="1" x14ac:dyDescent="0.25">
      <c r="A4" s="2"/>
      <c r="B4" s="54" t="s">
        <v>82</v>
      </c>
      <c r="C4" s="55"/>
      <c r="D4" s="55"/>
    </row>
    <row r="5" spans="1:5" ht="16.5" customHeight="1" x14ac:dyDescent="0.25">
      <c r="A5" s="2"/>
      <c r="B5" s="56" t="s">
        <v>94</v>
      </c>
      <c r="C5" s="56"/>
      <c r="D5" s="56"/>
    </row>
    <row r="6" spans="1:5" ht="58.5" customHeight="1" x14ac:dyDescent="0.25">
      <c r="A6" s="59" t="s">
        <v>105</v>
      </c>
      <c r="B6" s="59"/>
      <c r="C6" s="59"/>
      <c r="D6" s="59"/>
    </row>
    <row r="7" spans="1:5" ht="15" customHeight="1" x14ac:dyDescent="0.25">
      <c r="A7" s="57" t="s">
        <v>0</v>
      </c>
      <c r="B7" s="57" t="s">
        <v>1</v>
      </c>
      <c r="C7" s="57" t="s">
        <v>2</v>
      </c>
      <c r="D7" s="57" t="s">
        <v>86</v>
      </c>
    </row>
    <row r="8" spans="1:5" ht="13.5" customHeight="1" x14ac:dyDescent="0.25">
      <c r="A8" s="58"/>
      <c r="B8" s="58"/>
      <c r="C8" s="58"/>
      <c r="D8" s="58"/>
    </row>
    <row r="9" spans="1:5" ht="40.5" customHeight="1" x14ac:dyDescent="0.25">
      <c r="A9" s="5" t="s">
        <v>3</v>
      </c>
      <c r="B9" s="6" t="s">
        <v>26</v>
      </c>
      <c r="C9" s="4"/>
      <c r="D9" s="34">
        <f>D10+D12</f>
        <v>78740</v>
      </c>
    </row>
    <row r="10" spans="1:5" ht="38.25" x14ac:dyDescent="0.25">
      <c r="A10" s="7" t="s">
        <v>6</v>
      </c>
      <c r="B10" s="23" t="s">
        <v>29</v>
      </c>
      <c r="C10" s="4"/>
      <c r="D10" s="19">
        <f>D11</f>
        <v>73000</v>
      </c>
    </row>
    <row r="11" spans="1:5" ht="25.5" x14ac:dyDescent="0.25">
      <c r="A11" s="8" t="s">
        <v>5</v>
      </c>
      <c r="B11" s="4"/>
      <c r="C11" s="9">
        <v>200</v>
      </c>
      <c r="D11" s="32">
        <f>65000+5000+50000-52000+5000</f>
        <v>73000</v>
      </c>
      <c r="E11" s="53"/>
    </row>
    <row r="12" spans="1:5" ht="25.5" x14ac:dyDescent="0.25">
      <c r="A12" s="7" t="s">
        <v>4</v>
      </c>
      <c r="B12" s="23" t="s">
        <v>49</v>
      </c>
      <c r="C12" s="4"/>
      <c r="D12" s="19">
        <f>D13</f>
        <v>5740</v>
      </c>
    </row>
    <row r="13" spans="1:5" ht="25.5" x14ac:dyDescent="0.25">
      <c r="A13" s="8" t="s">
        <v>5</v>
      </c>
      <c r="B13" s="6"/>
      <c r="C13" s="9">
        <v>200</v>
      </c>
      <c r="D13" s="32">
        <f>23000-17260</f>
        <v>5740</v>
      </c>
    </row>
    <row r="14" spans="1:5" ht="24.75" customHeight="1" x14ac:dyDescent="0.25">
      <c r="A14" s="5" t="s">
        <v>87</v>
      </c>
      <c r="B14" s="10" t="s">
        <v>88</v>
      </c>
      <c r="C14" s="4"/>
      <c r="D14" s="34">
        <f>D15+D17</f>
        <v>6488877</v>
      </c>
    </row>
    <row r="15" spans="1:5" ht="25.5" x14ac:dyDescent="0.25">
      <c r="A15" s="7" t="s">
        <v>95</v>
      </c>
      <c r="B15" s="23" t="s">
        <v>89</v>
      </c>
      <c r="C15" s="11"/>
      <c r="D15" s="37">
        <f>D16</f>
        <v>3236561</v>
      </c>
    </row>
    <row r="16" spans="1:5" ht="25.5" x14ac:dyDescent="0.25">
      <c r="A16" s="8" t="s">
        <v>5</v>
      </c>
      <c r="B16" s="12"/>
      <c r="C16" s="9">
        <v>200</v>
      </c>
      <c r="D16" s="38">
        <v>3236561</v>
      </c>
    </row>
    <row r="17" spans="1:6" ht="28.5" customHeight="1" x14ac:dyDescent="0.25">
      <c r="A17" s="7" t="s">
        <v>90</v>
      </c>
      <c r="B17" s="4" t="s">
        <v>91</v>
      </c>
      <c r="C17" s="13"/>
      <c r="D17" s="37">
        <f>D18</f>
        <v>3252316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3252316</v>
      </c>
      <c r="F18" s="22"/>
    </row>
    <row r="19" spans="1:6" ht="27" x14ac:dyDescent="0.25">
      <c r="A19" s="5" t="s">
        <v>19</v>
      </c>
      <c r="B19" s="10" t="s">
        <v>35</v>
      </c>
      <c r="C19" s="13"/>
      <c r="D19" s="34">
        <f>D36+D38+D20+D23+D28+D30+D25+D32+D34</f>
        <v>12408939.5</v>
      </c>
    </row>
    <row r="20" spans="1:6" x14ac:dyDescent="0.25">
      <c r="A20" s="7" t="s">
        <v>79</v>
      </c>
      <c r="B20" s="4" t="s">
        <v>31</v>
      </c>
      <c r="C20" s="4"/>
      <c r="D20" s="37">
        <f>D21+D22</f>
        <v>3340300</v>
      </c>
      <c r="F20" s="31"/>
    </row>
    <row r="21" spans="1:6" ht="25.5" x14ac:dyDescent="0.25">
      <c r="A21" s="8" t="s">
        <v>5</v>
      </c>
      <c r="B21" s="4"/>
      <c r="C21" s="9">
        <v>200</v>
      </c>
      <c r="D21" s="38">
        <f>3150800+25000+20000-14400+150000</f>
        <v>3331400</v>
      </c>
    </row>
    <row r="22" spans="1:6" x14ac:dyDescent="0.25">
      <c r="A22" s="8" t="s">
        <v>16</v>
      </c>
      <c r="B22" s="4"/>
      <c r="C22" s="9">
        <v>800</v>
      </c>
      <c r="D22" s="38">
        <f>10000-1100</f>
        <v>8900</v>
      </c>
    </row>
    <row r="23" spans="1:6" x14ac:dyDescent="0.25">
      <c r="A23" s="7" t="s">
        <v>8</v>
      </c>
      <c r="B23" s="4" t="s">
        <v>30</v>
      </c>
      <c r="C23" s="24"/>
      <c r="D23" s="37">
        <f>D24</f>
        <v>300000</v>
      </c>
    </row>
    <row r="24" spans="1:6" ht="26.25" x14ac:dyDescent="0.25">
      <c r="A24" s="14" t="s">
        <v>5</v>
      </c>
      <c r="B24" s="4"/>
      <c r="C24" s="9">
        <v>200</v>
      </c>
      <c r="D24" s="38">
        <f>100000+50000+150000</f>
        <v>300000</v>
      </c>
    </row>
    <row r="25" spans="1:6" x14ac:dyDescent="0.25">
      <c r="A25" s="42" t="s">
        <v>84</v>
      </c>
      <c r="B25" s="41" t="s">
        <v>85</v>
      </c>
      <c r="C25" s="29"/>
      <c r="D25" s="32">
        <f>D27+D26</f>
        <v>1068456</v>
      </c>
    </row>
    <row r="26" spans="1:6" ht="26.25" x14ac:dyDescent="0.25">
      <c r="A26" s="28" t="s">
        <v>5</v>
      </c>
      <c r="B26" s="41"/>
      <c r="C26" s="29">
        <v>200</v>
      </c>
      <c r="D26" s="32">
        <v>7443</v>
      </c>
      <c r="E26" s="53"/>
    </row>
    <row r="27" spans="1:6" x14ac:dyDescent="0.25">
      <c r="A27" s="28" t="s">
        <v>10</v>
      </c>
      <c r="B27" s="41"/>
      <c r="C27" s="29">
        <v>500</v>
      </c>
      <c r="D27" s="32">
        <f>165620+197905+704931-7443</f>
        <v>1061013</v>
      </c>
      <c r="E27" s="53"/>
      <c r="F27" s="31"/>
    </row>
    <row r="28" spans="1:6" x14ac:dyDescent="0.25">
      <c r="A28" s="7" t="s">
        <v>9</v>
      </c>
      <c r="B28" s="4" t="s">
        <v>32</v>
      </c>
      <c r="C28" s="4"/>
      <c r="D28" s="37">
        <f>D29</f>
        <v>368310.18</v>
      </c>
    </row>
    <row r="29" spans="1:6" ht="25.5" x14ac:dyDescent="0.25">
      <c r="A29" s="8" t="s">
        <v>5</v>
      </c>
      <c r="B29" s="4"/>
      <c r="C29" s="9">
        <v>200</v>
      </c>
      <c r="D29" s="38">
        <f>200000-100000+1100+50000+14400+52810.18+150000</f>
        <v>368310.18</v>
      </c>
    </row>
    <row r="30" spans="1:6" ht="25.5" x14ac:dyDescent="0.25">
      <c r="A30" s="7" t="s">
        <v>21</v>
      </c>
      <c r="B30" s="12" t="s">
        <v>33</v>
      </c>
      <c r="C30" s="13"/>
      <c r="D30" s="37">
        <f>D31</f>
        <v>1114268.32</v>
      </c>
    </row>
    <row r="31" spans="1:6" ht="25.5" customHeight="1" x14ac:dyDescent="0.25">
      <c r="A31" s="14" t="s">
        <v>5</v>
      </c>
      <c r="B31" s="12"/>
      <c r="C31" s="9">
        <v>200</v>
      </c>
      <c r="D31" s="38">
        <f>190127-24162+82+5000000-5000000+100000+75000+232036.85-52810.18+134160.35+233334.3+134160.35+141339.65-44000-5000</f>
        <v>1114268.32</v>
      </c>
    </row>
    <row r="32" spans="1:6" ht="25.5" customHeight="1" x14ac:dyDescent="0.25">
      <c r="A32" s="49" t="s">
        <v>107</v>
      </c>
      <c r="B32" s="50" t="s">
        <v>106</v>
      </c>
      <c r="C32" s="9"/>
      <c r="D32" s="38">
        <f>D33</f>
        <v>550000</v>
      </c>
    </row>
    <row r="33" spans="1:4" ht="25.5" customHeight="1" x14ac:dyDescent="0.25">
      <c r="A33" s="51" t="s">
        <v>5</v>
      </c>
      <c r="B33" s="50"/>
      <c r="C33" s="9">
        <v>200</v>
      </c>
      <c r="D33" s="38">
        <v>550000</v>
      </c>
    </row>
    <row r="34" spans="1:4" ht="25.5" customHeight="1" x14ac:dyDescent="0.25">
      <c r="A34" s="49" t="s">
        <v>109</v>
      </c>
      <c r="B34" s="50" t="s">
        <v>108</v>
      </c>
      <c r="C34" s="9"/>
      <c r="D34" s="38">
        <f>D35</f>
        <v>5000000</v>
      </c>
    </row>
    <row r="35" spans="1:4" ht="25.5" customHeight="1" x14ac:dyDescent="0.25">
      <c r="A35" s="51" t="s">
        <v>5</v>
      </c>
      <c r="B35" s="50"/>
      <c r="C35" s="9">
        <v>200</v>
      </c>
      <c r="D35" s="38">
        <v>5000000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0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23605</v>
      </c>
    </row>
    <row r="39" spans="1:4" ht="25.5" x14ac:dyDescent="0.25">
      <c r="A39" s="8" t="s">
        <v>5</v>
      </c>
      <c r="B39" s="4"/>
      <c r="C39" s="9">
        <v>200</v>
      </c>
      <c r="D39" s="32">
        <f>23000+605</f>
        <v>23605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457415</v>
      </c>
    </row>
    <row r="41" spans="1:4" ht="87.75" customHeight="1" x14ac:dyDescent="0.25">
      <c r="A41" s="7" t="s">
        <v>102</v>
      </c>
      <c r="B41" s="12" t="s">
        <v>38</v>
      </c>
      <c r="C41" s="4"/>
      <c r="D41" s="19">
        <f>D42</f>
        <v>28000</v>
      </c>
    </row>
    <row r="42" spans="1:4" ht="27" customHeight="1" x14ac:dyDescent="0.25">
      <c r="A42" s="40" t="s">
        <v>5</v>
      </c>
      <c r="B42" s="39"/>
      <c r="C42" s="27">
        <v>200</v>
      </c>
      <c r="D42" s="33">
        <f>10000+18000</f>
        <v>28000</v>
      </c>
    </row>
    <row r="43" spans="1:4" ht="39" customHeight="1" x14ac:dyDescent="0.25">
      <c r="A43" s="17" t="s">
        <v>96</v>
      </c>
      <c r="B43" s="26" t="s">
        <v>97</v>
      </c>
      <c r="C43" s="41"/>
      <c r="D43" s="19">
        <f>D44</f>
        <v>112625</v>
      </c>
    </row>
    <row r="44" spans="1:4" ht="14.25" customHeight="1" x14ac:dyDescent="0.25">
      <c r="A44" s="40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100</v>
      </c>
      <c r="B45" s="26" t="s">
        <v>101</v>
      </c>
      <c r="C45" s="27"/>
      <c r="D45" s="32">
        <f>D46</f>
        <v>100000</v>
      </c>
    </row>
    <row r="46" spans="1:4" ht="24.75" customHeight="1" x14ac:dyDescent="0.25">
      <c r="A46" s="40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98</v>
      </c>
      <c r="B47" s="26" t="s">
        <v>99</v>
      </c>
      <c r="C47" s="27"/>
      <c r="D47" s="32">
        <f>D48</f>
        <v>196790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f>20000</f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1103738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1103738</v>
      </c>
    </row>
    <row r="57" spans="1:4" ht="15" customHeight="1" x14ac:dyDescent="0.25">
      <c r="A57" s="8" t="s">
        <v>24</v>
      </c>
      <c r="B57" s="10"/>
      <c r="C57" s="11">
        <v>300</v>
      </c>
      <c r="D57" s="33">
        <f>1117513-8275-5500</f>
        <v>1103738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1371160.35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711000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f>546000+14000+107000+39000+5000</f>
        <v>711000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660160.35</v>
      </c>
    </row>
    <row r="71" spans="1:6" ht="27" customHeight="1" x14ac:dyDescent="0.25">
      <c r="A71" s="8" t="s">
        <v>5</v>
      </c>
      <c r="B71" s="10"/>
      <c r="C71" s="9">
        <v>200</v>
      </c>
      <c r="D71" s="33">
        <f>580000+60000+134160.35-114000</f>
        <v>660160.35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465972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23299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f>32027-8728</f>
        <v>23299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442673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f>608497-165824</f>
        <v>442673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D78+D80+D82+D84+D86+D89+D92+D94+D96+D98+D100</f>
        <v>9205936</v>
      </c>
    </row>
    <row r="78" spans="1:6" ht="25.5" x14ac:dyDescent="0.25">
      <c r="A78" s="17" t="s">
        <v>12</v>
      </c>
      <c r="B78" s="4" t="s">
        <v>40</v>
      </c>
      <c r="C78" s="18"/>
      <c r="D78" s="19">
        <f>D79+466</f>
        <v>355756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1127617</v>
      </c>
    </row>
    <row r="81" spans="1:8" ht="51" x14ac:dyDescent="0.25">
      <c r="A81" s="8" t="s">
        <v>13</v>
      </c>
      <c r="B81" s="4"/>
      <c r="C81" s="9">
        <v>100</v>
      </c>
      <c r="D81" s="32">
        <f>1094067+28250+5300</f>
        <v>1127617</v>
      </c>
    </row>
    <row r="82" spans="1:8" x14ac:dyDescent="0.25">
      <c r="A82" s="7" t="s">
        <v>15</v>
      </c>
      <c r="B82" s="4" t="s">
        <v>42</v>
      </c>
      <c r="C82" s="13"/>
      <c r="D82" s="20">
        <f>D83</f>
        <v>6097282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f>5857832+273000-28250-5300</f>
        <v>6097282</v>
      </c>
      <c r="F83" s="31"/>
      <c r="H83" s="31"/>
    </row>
    <row r="84" spans="1:8" ht="37.5" customHeight="1" x14ac:dyDescent="0.25">
      <c r="A84" s="17" t="s">
        <v>45</v>
      </c>
      <c r="B84" s="41" t="s">
        <v>44</v>
      </c>
      <c r="C84" s="18"/>
      <c r="D84" s="19">
        <f>D85</f>
        <v>18845</v>
      </c>
      <c r="H84" s="31"/>
    </row>
    <row r="85" spans="1:8" ht="15" customHeight="1" x14ac:dyDescent="0.25">
      <c r="A85" s="40" t="s">
        <v>10</v>
      </c>
      <c r="B85" s="41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D87+D88</f>
        <v>50000</v>
      </c>
    </row>
    <row r="87" spans="1:8" x14ac:dyDescent="0.25">
      <c r="A87" s="8" t="s">
        <v>16</v>
      </c>
      <c r="B87" s="4"/>
      <c r="C87" s="11">
        <v>800</v>
      </c>
      <c r="D87" s="33">
        <f>50000-15000</f>
        <v>35000</v>
      </c>
    </row>
    <row r="88" spans="1:8" ht="25.5" x14ac:dyDescent="0.25">
      <c r="A88" s="8" t="s">
        <v>110</v>
      </c>
      <c r="B88" s="4"/>
      <c r="C88" s="11">
        <v>300</v>
      </c>
      <c r="D88" s="33">
        <v>15000</v>
      </c>
    </row>
    <row r="89" spans="1:8" x14ac:dyDescent="0.25">
      <c r="A89" s="7" t="s">
        <v>17</v>
      </c>
      <c r="B89" s="4" t="s">
        <v>43</v>
      </c>
      <c r="C89" s="13"/>
      <c r="D89" s="20">
        <f>D90+D91</f>
        <v>58500</v>
      </c>
    </row>
    <row r="90" spans="1:8" ht="25.5" x14ac:dyDescent="0.25">
      <c r="A90" s="8" t="s">
        <v>5</v>
      </c>
      <c r="B90" s="4"/>
      <c r="C90" s="9">
        <v>200</v>
      </c>
      <c r="D90" s="32">
        <f>43500+5000</f>
        <v>48500</v>
      </c>
    </row>
    <row r="91" spans="1:8" x14ac:dyDescent="0.25">
      <c r="A91" s="8" t="s">
        <v>16</v>
      </c>
      <c r="B91" s="4"/>
      <c r="C91" s="11">
        <v>800</v>
      </c>
      <c r="D91" s="32">
        <v>10000</v>
      </c>
    </row>
    <row r="92" spans="1:8" ht="38.25" customHeight="1" x14ac:dyDescent="0.25">
      <c r="A92" s="17" t="s">
        <v>46</v>
      </c>
      <c r="B92" s="41" t="s">
        <v>47</v>
      </c>
      <c r="C92" s="18"/>
      <c r="D92" s="19">
        <f>D93</f>
        <v>115326</v>
      </c>
    </row>
    <row r="93" spans="1:8" ht="14.25" customHeight="1" x14ac:dyDescent="0.25">
      <c r="A93" s="40" t="s">
        <v>10</v>
      </c>
      <c r="B93" s="41"/>
      <c r="C93" s="27">
        <v>500</v>
      </c>
      <c r="D93" s="33">
        <v>115326</v>
      </c>
      <c r="H93" s="31"/>
    </row>
    <row r="94" spans="1:8" x14ac:dyDescent="0.25">
      <c r="A94" s="7" t="s">
        <v>25</v>
      </c>
      <c r="B94" s="4" t="s">
        <v>54</v>
      </c>
      <c r="C94" s="11"/>
      <c r="D94" s="20">
        <f>D95</f>
        <v>288000</v>
      </c>
      <c r="H94" s="31"/>
    </row>
    <row r="95" spans="1:8" ht="12.75" customHeight="1" x14ac:dyDescent="0.25">
      <c r="A95" s="8" t="s">
        <v>24</v>
      </c>
      <c r="B95" s="4"/>
      <c r="C95" s="11">
        <v>300</v>
      </c>
      <c r="D95" s="33">
        <f>252000+36000</f>
        <v>288000</v>
      </c>
    </row>
    <row r="96" spans="1:8" ht="38.25" x14ac:dyDescent="0.25">
      <c r="A96" s="47" t="s">
        <v>92</v>
      </c>
      <c r="B96" s="44" t="s">
        <v>93</v>
      </c>
      <c r="C96" s="45"/>
      <c r="D96" s="48">
        <f>D97</f>
        <v>164044</v>
      </c>
    </row>
    <row r="97" spans="1:8" x14ac:dyDescent="0.25">
      <c r="A97" s="43" t="s">
        <v>10</v>
      </c>
      <c r="B97" s="44"/>
      <c r="C97" s="45">
        <v>500</v>
      </c>
      <c r="D97" s="46">
        <v>164044</v>
      </c>
    </row>
    <row r="98" spans="1:8" x14ac:dyDescent="0.25">
      <c r="A98" s="47" t="s">
        <v>103</v>
      </c>
      <c r="B98" s="44" t="s">
        <v>104</v>
      </c>
      <c r="C98" s="45"/>
      <c r="D98" s="48">
        <f>D99</f>
        <v>855739</v>
      </c>
      <c r="F98" s="31"/>
    </row>
    <row r="99" spans="1:8" x14ac:dyDescent="0.25">
      <c r="A99" s="43" t="s">
        <v>16</v>
      </c>
      <c r="B99" s="44"/>
      <c r="C99" s="45">
        <v>800</v>
      </c>
      <c r="D99" s="46">
        <f>84047.85+8728+55000+10000+697963.15</f>
        <v>855739</v>
      </c>
    </row>
    <row r="100" spans="1:8" x14ac:dyDescent="0.25">
      <c r="A100" s="7" t="s">
        <v>111</v>
      </c>
      <c r="B100" s="4" t="s">
        <v>112</v>
      </c>
      <c r="C100" s="11"/>
      <c r="D100" s="33">
        <f>D101</f>
        <v>74827</v>
      </c>
    </row>
    <row r="101" spans="1:8" ht="38.25" x14ac:dyDescent="0.25">
      <c r="A101" s="8" t="s">
        <v>113</v>
      </c>
      <c r="B101" s="6"/>
      <c r="C101" s="11">
        <v>100</v>
      </c>
      <c r="D101" s="33">
        <v>74827</v>
      </c>
    </row>
    <row r="102" spans="1:8" x14ac:dyDescent="0.25">
      <c r="A102" s="15" t="s">
        <v>18</v>
      </c>
      <c r="B102" s="6"/>
      <c r="C102" s="13"/>
      <c r="D102" s="21">
        <f>D9+D19+D40+D55+D60+D67+D77+D72+D14</f>
        <v>31580777.850000001</v>
      </c>
      <c r="E102" s="25"/>
      <c r="F102" s="31"/>
      <c r="H102" s="31"/>
    </row>
    <row r="103" spans="1:8" ht="15.75" x14ac:dyDescent="0.25">
      <c r="A103" s="3"/>
      <c r="D103" s="31"/>
    </row>
    <row r="104" spans="1:8" ht="15.75" x14ac:dyDescent="0.25">
      <c r="A104" s="3"/>
      <c r="D104" s="31"/>
    </row>
    <row r="105" spans="1:8" ht="15.75" x14ac:dyDescent="0.25">
      <c r="A105" s="3"/>
      <c r="D105" s="31"/>
    </row>
    <row r="106" spans="1:8" ht="15.75" x14ac:dyDescent="0.25">
      <c r="A106" s="3"/>
      <c r="D106" s="31"/>
    </row>
  </sheetData>
  <mergeCells count="9">
    <mergeCell ref="B3:D3"/>
    <mergeCell ref="B4:D4"/>
    <mergeCell ref="A7:A8"/>
    <mergeCell ref="B7:B8"/>
    <mergeCell ref="C7:C8"/>
    <mergeCell ref="D7:D8"/>
    <mergeCell ref="B5:D5"/>
    <mergeCell ref="A6:D6"/>
    <mergeCell ref="B2:D2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2024-11-26T05:31:33Z</cp:lastPrinted>
  <dcterms:created xsi:type="dcterms:W3CDTF">2015-02-12T07:20:41Z</dcterms:created>
  <dcterms:modified xsi:type="dcterms:W3CDTF">2024-12-12T11:31:56Z</dcterms:modified>
</cp:coreProperties>
</file>