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(2)'!$A$1:$D$118</definedName>
  </definedNames>
  <calcPr calcId="144525"/>
</workbook>
</file>

<file path=xl/calcChain.xml><?xml version="1.0" encoding="utf-8"?>
<calcChain xmlns="http://schemas.openxmlformats.org/spreadsheetml/2006/main">
  <c r="D89" i="4" l="1"/>
  <c r="D66" i="4"/>
  <c r="D68" i="4"/>
  <c r="D53" i="4" l="1"/>
  <c r="D40" i="4"/>
  <c r="D48" i="4"/>
  <c r="D22" i="4"/>
  <c r="D20" i="4"/>
  <c r="D87" i="4"/>
  <c r="D111" i="4"/>
  <c r="D110" i="4"/>
  <c r="D101" i="4"/>
  <c r="D99" i="4"/>
  <c r="D63" i="4" l="1"/>
  <c r="D59" i="4"/>
  <c r="D36" i="4" l="1"/>
  <c r="D34" i="4"/>
  <c r="D33" i="4" l="1"/>
  <c r="D106" i="4" l="1"/>
  <c r="D107" i="4" l="1"/>
  <c r="D75" i="4" l="1"/>
  <c r="D115" i="4"/>
  <c r="D38" i="4"/>
  <c r="D24" i="4"/>
  <c r="D17" i="4"/>
  <c r="D21" i="4" l="1"/>
  <c r="D41" i="4" l="1"/>
  <c r="D103" i="4" l="1"/>
  <c r="D102" i="4"/>
  <c r="D92" i="4" l="1"/>
  <c r="D45" i="4" l="1"/>
  <c r="D43" i="4"/>
  <c r="D54" i="4" l="1"/>
  <c r="D52" i="4"/>
  <c r="D47" i="4"/>
  <c r="D51" i="4" l="1"/>
  <c r="D94" i="4"/>
  <c r="D39" i="4" l="1"/>
  <c r="D31" i="4" s="1"/>
  <c r="D37" i="4"/>
  <c r="D35" i="4"/>
  <c r="D32" i="4"/>
  <c r="D29" i="4"/>
  <c r="D27" i="4"/>
  <c r="D25" i="4"/>
  <c r="D23" i="4"/>
  <c r="D19" i="4"/>
  <c r="D18" i="4" l="1"/>
  <c r="D74" i="4" l="1"/>
  <c r="D93" i="4" l="1"/>
  <c r="D91" i="4"/>
  <c r="D90" i="4" l="1"/>
  <c r="D16" i="4"/>
  <c r="D61" i="4" l="1"/>
  <c r="D96" i="4" l="1"/>
  <c r="D88" i="4" l="1"/>
  <c r="D86" i="4"/>
  <c r="D85" i="4" l="1"/>
  <c r="D79" i="4"/>
  <c r="D83" i="4"/>
  <c r="D78" i="4" l="1"/>
  <c r="D76" i="4"/>
  <c r="D71" i="4" l="1"/>
  <c r="D69" i="4" l="1"/>
  <c r="D65" i="4" l="1"/>
  <c r="D73" i="4" l="1"/>
  <c r="D67" i="4" l="1"/>
  <c r="D56" i="4" s="1"/>
  <c r="D57" i="4"/>
  <c r="D114" i="4"/>
  <c r="D112" i="4"/>
  <c r="D109" i="4"/>
  <c r="D104" i="4"/>
  <c r="D100" i="4"/>
  <c r="D98" i="4"/>
  <c r="D49" i="4"/>
  <c r="D14" i="4"/>
  <c r="D95" i="4" l="1"/>
  <c r="D13" i="4"/>
  <c r="D118" i="4" l="1"/>
</calcChain>
</file>

<file path=xl/sharedStrings.xml><?xml version="1.0" encoding="utf-8"?>
<sst xmlns="http://schemas.openxmlformats.org/spreadsheetml/2006/main" count="170" uniqueCount="125">
  <si>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</si>
  <si>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</si>
  <si>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</si>
  <si>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</si>
  <si>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</si>
  <si>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</si>
  <si>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</si>
  <si>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</si>
  <si>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</si>
  <si>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</si>
  <si>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</si>
  <si>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</si>
  <si>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</si>
  <si>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</si>
  <si>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</si>
  <si>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</si>
  <si>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</si>
  <si>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</si>
  <si>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</si>
  <si>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</si>
  <si>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</si>
  <si>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</si>
  <si>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</si>
  <si>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</si>
  <si>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</si>
  <si>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</si>
  <si>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</si>
  <si>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</si>
  <si>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</si>
  <si>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</si>
  <si>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</si>
  <si>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</si>
  <si>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</si>
  <si>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</si>
  <si>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</si>
  <si>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</si>
  <si>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</si>
  <si>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</si>
  <si>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</si>
  <si>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</si>
  <si>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</si>
  <si>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</si>
  <si>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</si>
  <si>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</si>
  <si>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</si>
  <si>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</si>
  <si>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</si>
  <si>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</si>
  <si>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</si>
  <si>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</si>
  <si>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</si>
  <si>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</si>
  <si>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</si>
  <si>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</si>
  <si>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</si>
  <si>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</si>
  <si>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</si>
  <si>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</si>
  <si>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</si>
  <si>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</si>
  <si>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</si>
  <si>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</si>
  <si>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</si>
  <si>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</si>
  <si>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</si>
  <si>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</si>
  <si>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</si>
  <si>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</si>
  <si>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</si>
  <si>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</si>
  <si>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</si>
  <si>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</si>
  <si>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</si>
  <si>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</si>
  <si>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</si>
  <si>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</si>
  <si>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</si>
  <si>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</si>
  <si>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</si>
  <si>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</si>
  <si>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</si>
  <si>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</si>
  <si>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</si>
  <si>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</si>
  <si>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</si>
  <si>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</si>
  <si>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</si>
  <si>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</si>
  <si>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</si>
  <si>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</si>
  <si>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</si>
  <si>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</si>
  <si>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</si>
  <si>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</si>
  <si>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02 0 01 22440</t>
  </si>
  <si>
    <t>к решению Муниципального Совета</t>
  </si>
  <si>
    <t>Приволжского сельского поселения</t>
  </si>
  <si>
    <t xml:space="preserve"> Софинансирование к субсидии на финансирование дорожного хозяйства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</si>
  <si>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</si>
  <si>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</si>
  <si>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</si>
  <si>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02 0 01 77350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</si>
  <si>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</si>
  <si>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2022 г                     (руб.)</t>
  </si>
  <si>
    <t xml:space="preserve">                                 от 07.12.2021 № 34</t>
  </si>
  <si>
    <t>"Приложение № 3</t>
  </si>
  <si>
    <t>Муниципальная программа «Комплексное развитие сельских территорий   Приволжского сельского поселения на 2021-2023 годы»</t>
  </si>
  <si>
    <t>Софинансирование к субсидии на комплексное развитие сельских территорий (обустройство зон отдыха и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</si>
  <si>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</si>
  <si>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</si>
  <si>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</si>
  <si>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</si>
  <si>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</si>
  <si>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03 0 04 70410</t>
  </si>
  <si>
    <t>03 0 04 75350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</si>
  <si>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</si>
  <si>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</si>
  <si>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</si>
  <si>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</si>
  <si>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</si>
  <si>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</si>
  <si>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</si>
  <si>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 xml:space="preserve">                          от  "___".08.2022 № ___</t>
  </si>
  <si>
    <t>Субсидии гражданам на приобретение жилья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</si>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</sst>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2" fontId="9" fillId="0" borderId="0" xfId="0" applyNumberFormat="1" applyFont="1" applyFill="1"/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9" fillId="2" borderId="0" xfId="0" applyNumberFormat="1" applyFont="1" applyFill="1"/>
    <xf numFmtId="0" fontId="0" fillId="2" borderId="0" xfId="0" applyFill="1"/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tabSelected="1" view="pageBreakPreview" zoomScale="120" zoomScaleNormal="100" zoomScaleSheetLayoutView="120" workbookViewId="0">
      <selection activeCell="B1" sqref="B1:D1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5.85546875" style="22" customWidth="1"/>
    <col min="6" max="6" width="17.570312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52" t="s">
        <v>124</v>
      </c>
      <c r="C1" s="53"/>
      <c r="D1" s="53"/>
    </row>
    <row r="2" spans="1:4" ht="15.75" x14ac:dyDescent="0.25">
      <c r="A2" s="2"/>
      <c r="B2" s="52" t="s">
        <v>95</v>
      </c>
      <c r="C2" s="53"/>
      <c r="D2" s="53"/>
    </row>
    <row r="3" spans="1:4" ht="15.75" x14ac:dyDescent="0.25">
      <c r="A3" s="2"/>
      <c r="B3" s="52" t="s">
        <v>96</v>
      </c>
      <c r="C3" s="53"/>
      <c r="D3" s="53"/>
    </row>
    <row r="4" spans="1:4" ht="15.75" x14ac:dyDescent="0.25">
      <c r="A4" s="2"/>
      <c r="B4" s="54" t="s">
        <v>122</v>
      </c>
      <c r="C4" s="54"/>
      <c r="D4" s="54"/>
    </row>
    <row r="5" spans="1:4" ht="15.75" x14ac:dyDescent="0.25">
      <c r="A5" s="2"/>
      <c r="B5" s="39"/>
      <c r="C5" s="36"/>
      <c r="D5" s="36"/>
    </row>
    <row r="6" spans="1:4" ht="14.25" customHeight="1" x14ac:dyDescent="0.25">
      <c r="A6" s="2"/>
      <c r="B6" s="52" t="s">
        <v>105</v>
      </c>
      <c r="C6" s="53"/>
      <c r="D6" s="53"/>
    </row>
    <row r="7" spans="1:4" ht="14.25" customHeight="1" x14ac:dyDescent="0.25">
      <c r="A7" s="2"/>
      <c r="B7" s="52" t="s">
        <v>95</v>
      </c>
      <c r="C7" s="53"/>
      <c r="D7" s="53"/>
    </row>
    <row r="8" spans="1:4" ht="14.25" customHeight="1" x14ac:dyDescent="0.25">
      <c r="A8" s="2"/>
      <c r="B8" s="52" t="s">
        <v>96</v>
      </c>
      <c r="C8" s="53"/>
      <c r="D8" s="53"/>
    </row>
    <row r="9" spans="1:4" ht="16.5" customHeight="1" x14ac:dyDescent="0.25">
      <c r="A9" s="2"/>
      <c r="B9" s="54" t="s">
        <v>104</v>
      </c>
      <c r="C9" s="54"/>
      <c r="D9" s="54"/>
    </row>
    <row r="10" spans="1:4" ht="58.5" customHeight="1" x14ac:dyDescent="0.25">
      <c r="A10" s="57" t="s">
        <v>102</v>
      </c>
      <c r="B10" s="57"/>
      <c r="C10" s="57"/>
      <c r="D10" s="57"/>
    </row>
    <row r="11" spans="1:4" ht="15" customHeight="1" x14ac:dyDescent="0.25">
      <c r="A11" s="55" t="s">
        <v>0</v>
      </c>
      <c r="B11" s="55" t="s">
        <v>1</v>
      </c>
      <c r="C11" s="55" t="s">
        <v>2</v>
      </c>
      <c r="D11" s="55" t="s">
        <v>103</v>
      </c>
    </row>
    <row r="12" spans="1:4" ht="13.5" customHeight="1" x14ac:dyDescent="0.25">
      <c r="A12" s="56"/>
      <c r="B12" s="56"/>
      <c r="C12" s="56"/>
      <c r="D12" s="56"/>
    </row>
    <row r="13" spans="1:4" ht="40.5" customHeight="1" x14ac:dyDescent="0.25">
      <c r="A13" s="5" t="s">
        <v>3</v>
      </c>
      <c r="B13" s="6" t="s">
        <v>28</v>
      </c>
      <c r="C13" s="4"/>
      <c r="D13" s="34">
        <f>D14+D16</f>
        <v>78112</v>
      </c>
    </row>
    <row r="14" spans="1:4" ht="38.25" x14ac:dyDescent="0.25">
      <c r="A14" s="7" t="s">
        <v>6</v>
      </c>
      <c r="B14" s="23" t="s">
        <v>33</v>
      </c>
      <c r="C14" s="4"/>
      <c r="D14" s="19">
        <f>D15</f>
        <v>58112</v>
      </c>
    </row>
    <row r="15" spans="1:4" ht="25.5" x14ac:dyDescent="0.25">
      <c r="A15" s="8" t="s">
        <v>5</v>
      </c>
      <c r="B15" s="4"/>
      <c r="C15" s="9">
        <v>200</v>
      </c>
      <c r="D15" s="32">
        <v>58112</v>
      </c>
    </row>
    <row r="16" spans="1:4" ht="25.5" x14ac:dyDescent="0.25">
      <c r="A16" s="7" t="s">
        <v>4</v>
      </c>
      <c r="B16" s="23" t="s">
        <v>59</v>
      </c>
      <c r="C16" s="4"/>
      <c r="D16" s="19">
        <f>D17</f>
        <v>20000</v>
      </c>
    </row>
    <row r="17" spans="1:6" ht="25.5" x14ac:dyDescent="0.25">
      <c r="A17" s="8" t="s">
        <v>5</v>
      </c>
      <c r="B17" s="6"/>
      <c r="C17" s="9">
        <v>200</v>
      </c>
      <c r="D17" s="32">
        <f>45000-25000</f>
        <v>20000</v>
      </c>
    </row>
    <row r="18" spans="1:6" ht="24.75" customHeight="1" x14ac:dyDescent="0.25">
      <c r="A18" s="5" t="s">
        <v>20</v>
      </c>
      <c r="B18" s="10" t="s">
        <v>42</v>
      </c>
      <c r="C18" s="4"/>
      <c r="D18" s="34">
        <f>D19+D21+D23+D25+D27+D29</f>
        <v>12451525.59</v>
      </c>
    </row>
    <row r="19" spans="1:6" ht="25.5" x14ac:dyDescent="0.25">
      <c r="A19" s="7" t="s">
        <v>31</v>
      </c>
      <c r="B19" s="23" t="s">
        <v>32</v>
      </c>
      <c r="C19" s="11"/>
      <c r="D19" s="37">
        <f>D20</f>
        <v>4582366.37</v>
      </c>
    </row>
    <row r="20" spans="1:6" ht="25.5" x14ac:dyDescent="0.25">
      <c r="A20" s="8" t="s">
        <v>5</v>
      </c>
      <c r="B20" s="12"/>
      <c r="C20" s="9">
        <v>200</v>
      </c>
      <c r="D20" s="38">
        <f>3179000-160000-73543.74+300480.59-43752.37+1603000-1033.26-200000-21784.85</f>
        <v>4582366.37</v>
      </c>
    </row>
    <row r="21" spans="1:6" ht="25.5" x14ac:dyDescent="0.25">
      <c r="A21" s="7" t="s">
        <v>97</v>
      </c>
      <c r="B21" s="12" t="s">
        <v>94</v>
      </c>
      <c r="C21" s="4"/>
      <c r="D21" s="37">
        <f>D22</f>
        <v>225537.22</v>
      </c>
    </row>
    <row r="22" spans="1:6" ht="25.5" x14ac:dyDescent="0.25">
      <c r="A22" s="8" t="s">
        <v>5</v>
      </c>
      <c r="B22" s="12"/>
      <c r="C22" s="4">
        <v>200</v>
      </c>
      <c r="D22" s="38">
        <f>160000+43752.37+21784.85</f>
        <v>225537.22</v>
      </c>
      <c r="E22" s="41"/>
    </row>
    <row r="23" spans="1:6" ht="38.25" x14ac:dyDescent="0.25">
      <c r="A23" s="7" t="s">
        <v>98</v>
      </c>
      <c r="B23" s="12" t="s">
        <v>99</v>
      </c>
      <c r="C23" s="4"/>
      <c r="D23" s="38">
        <f>D24</f>
        <v>74577</v>
      </c>
    </row>
    <row r="24" spans="1:6" ht="25.5" x14ac:dyDescent="0.25">
      <c r="A24" s="8" t="s">
        <v>5</v>
      </c>
      <c r="B24" s="12"/>
      <c r="C24" s="4">
        <v>200</v>
      </c>
      <c r="D24" s="38">
        <f>73543.74+1033.26</f>
        <v>74577</v>
      </c>
    </row>
    <row r="25" spans="1:6" ht="17.25" customHeight="1" x14ac:dyDescent="0.25">
      <c r="A25" s="7" t="s">
        <v>34</v>
      </c>
      <c r="B25" s="4" t="s">
        <v>36</v>
      </c>
      <c r="C25" s="13"/>
      <c r="D25" s="37">
        <f>D26</f>
        <v>2300419</v>
      </c>
    </row>
    <row r="26" spans="1:6" ht="17.25" customHeight="1" x14ac:dyDescent="0.25">
      <c r="A26" s="8" t="s">
        <v>5</v>
      </c>
      <c r="B26" s="12"/>
      <c r="C26" s="9">
        <v>200</v>
      </c>
      <c r="D26" s="38">
        <v>2300419</v>
      </c>
      <c r="F26" s="22"/>
    </row>
    <row r="27" spans="1:6" x14ac:dyDescent="0.25">
      <c r="A27" s="7" t="s">
        <v>7</v>
      </c>
      <c r="B27" s="12" t="s">
        <v>85</v>
      </c>
      <c r="C27" s="4"/>
      <c r="D27" s="38">
        <f>D28</f>
        <v>3871295</v>
      </c>
      <c r="F27" s="22"/>
    </row>
    <row r="28" spans="1:6" ht="25.5" x14ac:dyDescent="0.25">
      <c r="A28" s="8" t="s">
        <v>5</v>
      </c>
      <c r="B28" s="12"/>
      <c r="C28" s="9">
        <v>200</v>
      </c>
      <c r="D28" s="38">
        <v>3871295</v>
      </c>
      <c r="F28" s="22"/>
    </row>
    <row r="29" spans="1:6" ht="38.25" x14ac:dyDescent="0.25">
      <c r="A29" s="7" t="s">
        <v>100</v>
      </c>
      <c r="B29" s="12" t="s">
        <v>101</v>
      </c>
      <c r="C29" s="4"/>
      <c r="D29" s="37">
        <f>D30</f>
        <v>1397331</v>
      </c>
      <c r="F29" s="22"/>
    </row>
    <row r="30" spans="1:6" ht="25.5" x14ac:dyDescent="0.25">
      <c r="A30" s="8" t="s">
        <v>5</v>
      </c>
      <c r="B30" s="12"/>
      <c r="C30" s="4">
        <v>200</v>
      </c>
      <c r="D30" s="38">
        <v>1397331</v>
      </c>
      <c r="F30" s="22"/>
    </row>
    <row r="31" spans="1:6" ht="27" x14ac:dyDescent="0.25">
      <c r="A31" s="5" t="s">
        <v>21</v>
      </c>
      <c r="B31" s="10" t="s">
        <v>41</v>
      </c>
      <c r="C31" s="13"/>
      <c r="D31" s="34">
        <f>D47+D49+D32+D35+D37+D39+D43+D45+D41</f>
        <v>8654326.3099999987</v>
      </c>
    </row>
    <row r="32" spans="1:6" x14ac:dyDescent="0.25">
      <c r="A32" s="7" t="s">
        <v>92</v>
      </c>
      <c r="B32" s="4" t="s">
        <v>37</v>
      </c>
      <c r="C32" s="4"/>
      <c r="D32" s="37">
        <f>D33+D34</f>
        <v>3194081.78</v>
      </c>
    </row>
    <row r="33" spans="1:4" ht="25.5" x14ac:dyDescent="0.25">
      <c r="A33" s="8" t="s">
        <v>5</v>
      </c>
      <c r="B33" s="4"/>
      <c r="C33" s="9">
        <v>200</v>
      </c>
      <c r="D33" s="38">
        <f>3035714+93367.78+45000</f>
        <v>3174081.78</v>
      </c>
    </row>
    <row r="34" spans="1:4" x14ac:dyDescent="0.25">
      <c r="A34" s="8" t="s">
        <v>17</v>
      </c>
      <c r="B34" s="4"/>
      <c r="C34" s="9">
        <v>800</v>
      </c>
      <c r="D34" s="38">
        <f>5000+10000+5000</f>
        <v>20000</v>
      </c>
    </row>
    <row r="35" spans="1:4" x14ac:dyDescent="0.25">
      <c r="A35" s="7" t="s">
        <v>9</v>
      </c>
      <c r="B35" s="4" t="s">
        <v>35</v>
      </c>
      <c r="C35" s="24"/>
      <c r="D35" s="37">
        <f>D36</f>
        <v>61145.53</v>
      </c>
    </row>
    <row r="36" spans="1:4" ht="26.25" x14ac:dyDescent="0.25">
      <c r="A36" s="14" t="s">
        <v>5</v>
      </c>
      <c r="B36" s="4"/>
      <c r="C36" s="9">
        <v>200</v>
      </c>
      <c r="D36" s="38">
        <f>141500-71500-38854.47+30000</f>
        <v>61145.53</v>
      </c>
    </row>
    <row r="37" spans="1:4" x14ac:dyDescent="0.25">
      <c r="A37" s="7" t="s">
        <v>10</v>
      </c>
      <c r="B37" s="4" t="s">
        <v>38</v>
      </c>
      <c r="C37" s="4"/>
      <c r="D37" s="37">
        <f>D38</f>
        <v>270000</v>
      </c>
    </row>
    <row r="38" spans="1:4" ht="25.5" x14ac:dyDescent="0.25">
      <c r="A38" s="8" t="s">
        <v>5</v>
      </c>
      <c r="B38" s="4"/>
      <c r="C38" s="9">
        <v>200</v>
      </c>
      <c r="D38" s="38">
        <f>240000-20000+50000</f>
        <v>270000</v>
      </c>
    </row>
    <row r="39" spans="1:4" ht="25.5" x14ac:dyDescent="0.25">
      <c r="A39" s="7" t="s">
        <v>23</v>
      </c>
      <c r="B39" s="12" t="s">
        <v>39</v>
      </c>
      <c r="C39" s="13"/>
      <c r="D39" s="37">
        <f>D40</f>
        <v>1244909</v>
      </c>
    </row>
    <row r="40" spans="1:4" ht="26.25" x14ac:dyDescent="0.25">
      <c r="A40" s="14" t="s">
        <v>5</v>
      </c>
      <c r="B40" s="12"/>
      <c r="C40" s="9">
        <v>200</v>
      </c>
      <c r="D40" s="38">
        <f>240000+406000-486000-10000-15790+60699+850000+200000</f>
        <v>1244909</v>
      </c>
    </row>
    <row r="41" spans="1:4" ht="51" x14ac:dyDescent="0.25">
      <c r="A41" s="45" t="s">
        <v>116</v>
      </c>
      <c r="B41" s="12" t="s">
        <v>115</v>
      </c>
      <c r="C41" s="9"/>
      <c r="D41" s="38">
        <f>D42</f>
        <v>15790</v>
      </c>
    </row>
    <row r="42" spans="1:4" ht="26.25" x14ac:dyDescent="0.25">
      <c r="A42" s="43" t="s">
        <v>5</v>
      </c>
      <c r="B42" s="12"/>
      <c r="C42" s="9">
        <v>200</v>
      </c>
      <c r="D42" s="38">
        <v>15790</v>
      </c>
    </row>
    <row r="43" spans="1:4" ht="39" x14ac:dyDescent="0.25">
      <c r="A43" s="42" t="s">
        <v>111</v>
      </c>
      <c r="B43" s="44" t="s">
        <v>113</v>
      </c>
      <c r="C43" s="9"/>
      <c r="D43" s="38">
        <f>D44</f>
        <v>2500000</v>
      </c>
    </row>
    <row r="44" spans="1:4" ht="26.25" x14ac:dyDescent="0.25">
      <c r="A44" s="43" t="s">
        <v>5</v>
      </c>
      <c r="B44" s="44"/>
      <c r="C44" s="9">
        <v>200</v>
      </c>
      <c r="D44" s="38">
        <v>2500000</v>
      </c>
    </row>
    <row r="45" spans="1:4" ht="51" x14ac:dyDescent="0.25">
      <c r="A45" s="45" t="s">
        <v>112</v>
      </c>
      <c r="B45" s="44" t="s">
        <v>114</v>
      </c>
      <c r="C45" s="9"/>
      <c r="D45" s="38">
        <f>D46</f>
        <v>300000</v>
      </c>
    </row>
    <row r="46" spans="1:4" ht="26.25" x14ac:dyDescent="0.25">
      <c r="A46" s="43" t="s">
        <v>5</v>
      </c>
      <c r="B46" s="44"/>
      <c r="C46" s="9">
        <v>200</v>
      </c>
      <c r="D46" s="38">
        <v>300000</v>
      </c>
    </row>
    <row r="47" spans="1:4" ht="25.5" x14ac:dyDescent="0.25">
      <c r="A47" s="7" t="s">
        <v>93</v>
      </c>
      <c r="B47" s="12" t="s">
        <v>40</v>
      </c>
      <c r="C47" s="13"/>
      <c r="D47" s="37">
        <f>D48</f>
        <v>1048000</v>
      </c>
    </row>
    <row r="48" spans="1:4" ht="25.5" x14ac:dyDescent="0.25">
      <c r="A48" s="8" t="s">
        <v>5</v>
      </c>
      <c r="B48" s="12"/>
      <c r="C48" s="9">
        <v>200</v>
      </c>
      <c r="D48" s="38">
        <f>628000+180000-20000+260000</f>
        <v>1048000</v>
      </c>
    </row>
    <row r="49" spans="1:5" ht="25.5" x14ac:dyDescent="0.25">
      <c r="A49" s="7" t="s">
        <v>22</v>
      </c>
      <c r="B49" s="4" t="s">
        <v>43</v>
      </c>
      <c r="C49" s="13"/>
      <c r="D49" s="19">
        <f>D50</f>
        <v>20400</v>
      </c>
    </row>
    <row r="50" spans="1:5" ht="25.5" x14ac:dyDescent="0.25">
      <c r="A50" s="8" t="s">
        <v>5</v>
      </c>
      <c r="B50" s="4"/>
      <c r="C50" s="9">
        <v>200</v>
      </c>
      <c r="D50" s="32">
        <v>20400</v>
      </c>
    </row>
    <row r="51" spans="1:5" ht="40.5" x14ac:dyDescent="0.25">
      <c r="A51" s="5" t="s">
        <v>106</v>
      </c>
      <c r="B51" s="6"/>
      <c r="C51" s="40"/>
      <c r="D51" s="35">
        <f>D52+D54</f>
        <v>37000.000000000058</v>
      </c>
    </row>
    <row r="52" spans="1:5" ht="25.5" x14ac:dyDescent="0.25">
      <c r="A52" s="7" t="s">
        <v>107</v>
      </c>
      <c r="B52" s="4" t="s">
        <v>108</v>
      </c>
      <c r="C52" s="9"/>
      <c r="D52" s="38">
        <f>D53</f>
        <v>37000.000000000058</v>
      </c>
    </row>
    <row r="53" spans="1:5" ht="25.5" x14ac:dyDescent="0.25">
      <c r="A53" s="8" t="s">
        <v>5</v>
      </c>
      <c r="B53" s="4"/>
      <c r="C53" s="9">
        <v>200</v>
      </c>
      <c r="D53" s="38">
        <f>593613.56+80000-300000-45000-291613.56</f>
        <v>37000.000000000058</v>
      </c>
    </row>
    <row r="54" spans="1:5" s="51" customFormat="1" ht="26.25" hidden="1" x14ac:dyDescent="0.25">
      <c r="A54" s="42" t="s">
        <v>109</v>
      </c>
      <c r="B54" s="44" t="s">
        <v>110</v>
      </c>
      <c r="C54" s="48"/>
      <c r="D54" s="49">
        <f>D55</f>
        <v>0</v>
      </c>
      <c r="E54" s="50"/>
    </row>
    <row r="55" spans="1:5" s="51" customFormat="1" ht="26.25" hidden="1" x14ac:dyDescent="0.25">
      <c r="A55" s="43" t="s">
        <v>5</v>
      </c>
      <c r="B55" s="44"/>
      <c r="C55" s="48">
        <v>200</v>
      </c>
      <c r="D55" s="49">
        <v>0</v>
      </c>
      <c r="E55" s="50"/>
    </row>
    <row r="56" spans="1:5" ht="43.5" customHeight="1" x14ac:dyDescent="0.25">
      <c r="A56" s="5" t="s">
        <v>24</v>
      </c>
      <c r="B56" s="10" t="s">
        <v>29</v>
      </c>
      <c r="C56" s="4"/>
      <c r="D56" s="34">
        <f>D57+D61+D65+D67+D76+D59+D63</f>
        <v>839779</v>
      </c>
    </row>
    <row r="57" spans="1:5" ht="26.25" customHeight="1" x14ac:dyDescent="0.25">
      <c r="A57" s="7" t="s">
        <v>44</v>
      </c>
      <c r="B57" s="12" t="s">
        <v>47</v>
      </c>
      <c r="C57" s="4"/>
      <c r="D57" s="19">
        <f>D58</f>
        <v>138192</v>
      </c>
    </row>
    <row r="58" spans="1:5" ht="13.5" customHeight="1" x14ac:dyDescent="0.25">
      <c r="A58" s="8" t="s">
        <v>11</v>
      </c>
      <c r="B58" s="12"/>
      <c r="C58" s="11">
        <v>500</v>
      </c>
      <c r="D58" s="33">
        <v>138192</v>
      </c>
    </row>
    <row r="59" spans="1:5" ht="39" customHeight="1" x14ac:dyDescent="0.25">
      <c r="A59" s="7" t="s">
        <v>118</v>
      </c>
      <c r="B59" s="12" t="s">
        <v>119</v>
      </c>
      <c r="C59" s="4"/>
      <c r="D59" s="33">
        <f>D60</f>
        <v>112625</v>
      </c>
    </row>
    <row r="60" spans="1:5" ht="13.5" customHeight="1" x14ac:dyDescent="0.25">
      <c r="A60" s="8" t="s">
        <v>11</v>
      </c>
      <c r="B60" s="12"/>
      <c r="C60" s="11">
        <v>500</v>
      </c>
      <c r="D60" s="33">
        <v>112625</v>
      </c>
    </row>
    <row r="61" spans="1:5" ht="27.75" customHeight="1" x14ac:dyDescent="0.25">
      <c r="A61" s="7" t="s">
        <v>45</v>
      </c>
      <c r="B61" s="12" t="s">
        <v>48</v>
      </c>
      <c r="C61" s="4"/>
      <c r="D61" s="19">
        <f>D62</f>
        <v>240972</v>
      </c>
    </row>
    <row r="62" spans="1:5" ht="15.75" customHeight="1" x14ac:dyDescent="0.25">
      <c r="A62" s="8" t="s">
        <v>11</v>
      </c>
      <c r="B62" s="12"/>
      <c r="C62" s="11">
        <v>500</v>
      </c>
      <c r="D62" s="32">
        <v>240972</v>
      </c>
    </row>
    <row r="63" spans="1:5" ht="43.5" customHeight="1" x14ac:dyDescent="0.25">
      <c r="A63" s="7" t="s">
        <v>121</v>
      </c>
      <c r="B63" s="12" t="s">
        <v>120</v>
      </c>
      <c r="C63" s="4"/>
      <c r="D63" s="32">
        <f>D64</f>
        <v>196790</v>
      </c>
    </row>
    <row r="64" spans="1:5" ht="15.75" customHeight="1" x14ac:dyDescent="0.25">
      <c r="A64" s="8" t="s">
        <v>11</v>
      </c>
      <c r="B64" s="12"/>
      <c r="C64" s="11">
        <v>500</v>
      </c>
      <c r="D64" s="32">
        <v>196790</v>
      </c>
    </row>
    <row r="65" spans="1:4" x14ac:dyDescent="0.25">
      <c r="A65" s="7" t="s">
        <v>81</v>
      </c>
      <c r="B65" s="12" t="s">
        <v>82</v>
      </c>
      <c r="C65" s="4"/>
      <c r="D65" s="19">
        <f>D66</f>
        <v>127000</v>
      </c>
    </row>
    <row r="66" spans="1:4" ht="25.5" x14ac:dyDescent="0.25">
      <c r="A66" s="8" t="s">
        <v>5</v>
      </c>
      <c r="B66" s="10"/>
      <c r="C66" s="9">
        <v>200</v>
      </c>
      <c r="D66" s="32">
        <f>162000-30000-5000</f>
        <v>127000</v>
      </c>
    </row>
    <row r="67" spans="1:4" ht="51" x14ac:dyDescent="0.25">
      <c r="A67" s="7" t="s">
        <v>46</v>
      </c>
      <c r="B67" s="12" t="s">
        <v>49</v>
      </c>
      <c r="C67" s="11"/>
      <c r="D67" s="19">
        <f>D68</f>
        <v>24200</v>
      </c>
    </row>
    <row r="68" spans="1:4" ht="25.5" x14ac:dyDescent="0.25">
      <c r="A68" s="8" t="s">
        <v>5</v>
      </c>
      <c r="B68" s="10"/>
      <c r="C68" s="9">
        <v>200</v>
      </c>
      <c r="D68" s="32">
        <f>488200-406000-58000</f>
        <v>24200</v>
      </c>
    </row>
    <row r="69" spans="1:4" ht="25.5" hidden="1" x14ac:dyDescent="0.25">
      <c r="A69" s="8" t="s">
        <v>60</v>
      </c>
      <c r="B69" s="12" t="s">
        <v>61</v>
      </c>
      <c r="C69" s="9"/>
      <c r="D69" s="19">
        <f>D70</f>
        <v>0</v>
      </c>
    </row>
    <row r="70" spans="1:4" ht="25.5" hidden="1" x14ac:dyDescent="0.25">
      <c r="A70" s="8" t="s">
        <v>5</v>
      </c>
      <c r="B70" s="10"/>
      <c r="C70" s="9">
        <v>200</v>
      </c>
      <c r="D70" s="19"/>
    </row>
    <row r="71" spans="1:4" ht="38.25" hidden="1" x14ac:dyDescent="0.25">
      <c r="A71" s="17" t="s">
        <v>62</v>
      </c>
      <c r="B71" s="26" t="s">
        <v>63</v>
      </c>
      <c r="C71" s="27"/>
      <c r="D71" s="19">
        <f>D72</f>
        <v>0</v>
      </c>
    </row>
    <row r="72" spans="1:4" ht="26.25" hidden="1" x14ac:dyDescent="0.25">
      <c r="A72" s="28" t="s">
        <v>5</v>
      </c>
      <c r="B72" s="26"/>
      <c r="C72" s="29">
        <v>200</v>
      </c>
      <c r="D72" s="19"/>
    </row>
    <row r="73" spans="1:4" ht="40.5" x14ac:dyDescent="0.25">
      <c r="A73" s="47" t="s">
        <v>65</v>
      </c>
      <c r="B73" s="10" t="s">
        <v>66</v>
      </c>
      <c r="C73" s="29"/>
      <c r="D73" s="34">
        <f>D74</f>
        <v>549749.47</v>
      </c>
    </row>
    <row r="74" spans="1:4" ht="25.5" x14ac:dyDescent="0.25">
      <c r="A74" s="7" t="s">
        <v>84</v>
      </c>
      <c r="B74" s="12" t="s">
        <v>83</v>
      </c>
      <c r="C74" s="11"/>
      <c r="D74" s="32">
        <f>D75</f>
        <v>549749.47</v>
      </c>
    </row>
    <row r="75" spans="1:4" ht="15" customHeight="1" x14ac:dyDescent="0.25">
      <c r="A75" s="46" t="s">
        <v>123</v>
      </c>
      <c r="B75" s="10"/>
      <c r="C75" s="11">
        <v>300</v>
      </c>
      <c r="D75" s="33">
        <f>439953+124241-14444.53</f>
        <v>549749.47</v>
      </c>
    </row>
    <row r="76" spans="1:4" ht="25.5" hidden="1" x14ac:dyDescent="0.25">
      <c r="A76" s="7" t="s">
        <v>70</v>
      </c>
      <c r="B76" s="12" t="s">
        <v>71</v>
      </c>
      <c r="C76" s="11"/>
      <c r="D76" s="33">
        <f>D77</f>
        <v>0</v>
      </c>
    </row>
    <row r="77" spans="1:4" hidden="1" x14ac:dyDescent="0.25">
      <c r="A77" s="8" t="s">
        <v>26</v>
      </c>
      <c r="B77" s="10"/>
      <c r="C77" s="11">
        <v>300</v>
      </c>
      <c r="D77" s="33"/>
    </row>
    <row r="78" spans="1:4" ht="28.5" hidden="1" customHeight="1" x14ac:dyDescent="0.25">
      <c r="A78" s="30" t="s">
        <v>74</v>
      </c>
      <c r="B78" s="10" t="s">
        <v>67</v>
      </c>
      <c r="C78" s="11"/>
      <c r="D78" s="35">
        <f>D79+D83</f>
        <v>0</v>
      </c>
    </row>
    <row r="79" spans="1:4" hidden="1" x14ac:dyDescent="0.25">
      <c r="A79" s="7" t="s">
        <v>8</v>
      </c>
      <c r="B79" s="12" t="s">
        <v>68</v>
      </c>
      <c r="C79" s="11"/>
      <c r="D79" s="32">
        <f>D80</f>
        <v>0</v>
      </c>
    </row>
    <row r="80" spans="1:4" ht="25.5" hidden="1" x14ac:dyDescent="0.25">
      <c r="A80" s="8" t="s">
        <v>5</v>
      </c>
      <c r="B80" s="10"/>
      <c r="C80" s="9">
        <v>200</v>
      </c>
      <c r="D80" s="32"/>
    </row>
    <row r="81" spans="1:4" ht="25.5" hidden="1" x14ac:dyDescent="0.25">
      <c r="A81" s="7" t="s">
        <v>23</v>
      </c>
      <c r="B81" s="12" t="s">
        <v>69</v>
      </c>
      <c r="C81" s="11"/>
      <c r="D81" s="32"/>
    </row>
    <row r="82" spans="1:4" ht="15" hidden="1" customHeight="1" x14ac:dyDescent="0.25">
      <c r="A82" s="8" t="s">
        <v>5</v>
      </c>
      <c r="B82" s="10"/>
      <c r="C82" s="9">
        <v>200</v>
      </c>
      <c r="D82" s="32"/>
    </row>
    <row r="83" spans="1:4" ht="15" hidden="1" customHeight="1" x14ac:dyDescent="0.25">
      <c r="A83" s="7" t="s">
        <v>72</v>
      </c>
      <c r="B83" s="12" t="s">
        <v>73</v>
      </c>
      <c r="C83" s="11"/>
      <c r="D83" s="32">
        <f>D84</f>
        <v>0</v>
      </c>
    </row>
    <row r="84" spans="1:4" ht="15" hidden="1" customHeight="1" x14ac:dyDescent="0.25">
      <c r="A84" s="8" t="s">
        <v>5</v>
      </c>
      <c r="B84" s="10"/>
      <c r="C84" s="9">
        <v>200</v>
      </c>
      <c r="D84" s="33"/>
    </row>
    <row r="85" spans="1:4" ht="26.25" customHeight="1" x14ac:dyDescent="0.25">
      <c r="A85" s="30" t="s">
        <v>75</v>
      </c>
      <c r="B85" s="10" t="s">
        <v>78</v>
      </c>
      <c r="C85" s="9"/>
      <c r="D85" s="35">
        <f>D86+D88</f>
        <v>1202751.6200000001</v>
      </c>
    </row>
    <row r="86" spans="1:4" ht="15" customHeight="1" x14ac:dyDescent="0.25">
      <c r="A86" s="7" t="s">
        <v>76</v>
      </c>
      <c r="B86" s="12" t="s">
        <v>79</v>
      </c>
      <c r="C86" s="9"/>
      <c r="D86" s="20">
        <f>D87</f>
        <v>576088.38</v>
      </c>
    </row>
    <row r="87" spans="1:4" ht="28.5" customHeight="1" x14ac:dyDescent="0.25">
      <c r="A87" s="8" t="s">
        <v>5</v>
      </c>
      <c r="B87" s="10"/>
      <c r="C87" s="9">
        <v>200</v>
      </c>
      <c r="D87" s="33">
        <f>447300+78488.38+60000+31000-20000-20700</f>
        <v>576088.38</v>
      </c>
    </row>
    <row r="88" spans="1:4" ht="15" customHeight="1" x14ac:dyDescent="0.25">
      <c r="A88" s="7" t="s">
        <v>77</v>
      </c>
      <c r="B88" s="12" t="s">
        <v>80</v>
      </c>
      <c r="C88" s="9"/>
      <c r="D88" s="20">
        <f>D89</f>
        <v>626663.24</v>
      </c>
    </row>
    <row r="89" spans="1:4" ht="27" customHeight="1" x14ac:dyDescent="0.25">
      <c r="A89" s="8" t="s">
        <v>5</v>
      </c>
      <c r="B89" s="10"/>
      <c r="C89" s="9">
        <v>200</v>
      </c>
      <c r="D89" s="33">
        <f>471200+33986.47+11376.77+70000-15000+55100</f>
        <v>626663.24</v>
      </c>
    </row>
    <row r="90" spans="1:4" ht="42" customHeight="1" x14ac:dyDescent="0.25">
      <c r="A90" s="5" t="s">
        <v>91</v>
      </c>
      <c r="B90" s="10" t="s">
        <v>88</v>
      </c>
      <c r="C90" s="9"/>
      <c r="D90" s="21">
        <f>D91+D93</f>
        <v>161838</v>
      </c>
    </row>
    <row r="91" spans="1:4" ht="27" customHeight="1" x14ac:dyDescent="0.25">
      <c r="A91" s="7" t="s">
        <v>86</v>
      </c>
      <c r="B91" s="12" t="s">
        <v>89</v>
      </c>
      <c r="C91" s="9"/>
      <c r="D91" s="20">
        <f>D92</f>
        <v>8092.0000000000009</v>
      </c>
    </row>
    <row r="92" spans="1:4" ht="18.75" customHeight="1" x14ac:dyDescent="0.25">
      <c r="A92" s="8" t="s">
        <v>17</v>
      </c>
      <c r="B92" s="10"/>
      <c r="C92" s="9">
        <v>800</v>
      </c>
      <c r="D92" s="33">
        <f>18950-1867.78-8990.33+0.11</f>
        <v>8092.0000000000009</v>
      </c>
    </row>
    <row r="93" spans="1:4" ht="56.25" customHeight="1" x14ac:dyDescent="0.25">
      <c r="A93" s="7" t="s">
        <v>87</v>
      </c>
      <c r="B93" s="12" t="s">
        <v>90</v>
      </c>
      <c r="C93" s="9"/>
      <c r="D93" s="20">
        <f>D94</f>
        <v>153746</v>
      </c>
    </row>
    <row r="94" spans="1:4" ht="16.5" customHeight="1" x14ac:dyDescent="0.25">
      <c r="A94" s="8" t="s">
        <v>17</v>
      </c>
      <c r="B94" s="10"/>
      <c r="C94" s="9">
        <v>800</v>
      </c>
      <c r="D94" s="33">
        <f>170548-16802</f>
        <v>153746</v>
      </c>
    </row>
    <row r="95" spans="1:4" x14ac:dyDescent="0.25">
      <c r="A95" s="15" t="s">
        <v>12</v>
      </c>
      <c r="B95" s="10" t="s">
        <v>30</v>
      </c>
      <c r="C95" s="16"/>
      <c r="D95" s="34">
        <f>D96+D98+D100+D104+D106+D109+D112+D114+D117</f>
        <v>7322640.4499999993</v>
      </c>
    </row>
    <row r="96" spans="1:4" ht="25.5" x14ac:dyDescent="0.25">
      <c r="A96" s="17" t="s">
        <v>13</v>
      </c>
      <c r="B96" s="4" t="s">
        <v>50</v>
      </c>
      <c r="C96" s="18"/>
      <c r="D96" s="19">
        <f>D97</f>
        <v>243919</v>
      </c>
    </row>
    <row r="97" spans="1:4" ht="51" x14ac:dyDescent="0.25">
      <c r="A97" s="8" t="s">
        <v>14</v>
      </c>
      <c r="B97" s="4"/>
      <c r="C97" s="9">
        <v>100</v>
      </c>
      <c r="D97" s="32">
        <v>243919</v>
      </c>
    </row>
    <row r="98" spans="1:4" x14ac:dyDescent="0.25">
      <c r="A98" s="7" t="s">
        <v>15</v>
      </c>
      <c r="B98" s="4" t="s">
        <v>51</v>
      </c>
      <c r="C98" s="13"/>
      <c r="D98" s="20">
        <f>D99</f>
        <v>940845</v>
      </c>
    </row>
    <row r="99" spans="1:4" ht="51" x14ac:dyDescent="0.25">
      <c r="A99" s="8" t="s">
        <v>14</v>
      </c>
      <c r="B99" s="4"/>
      <c r="C99" s="9">
        <v>100</v>
      </c>
      <c r="D99" s="32">
        <f>865741+51104+24000</f>
        <v>940845</v>
      </c>
    </row>
    <row r="100" spans="1:4" x14ac:dyDescent="0.25">
      <c r="A100" s="7" t="s">
        <v>16</v>
      </c>
      <c r="B100" s="4" t="s">
        <v>52</v>
      </c>
      <c r="C100" s="13"/>
      <c r="D100" s="20">
        <f>D101+D102+D103</f>
        <v>5867634.5599999996</v>
      </c>
    </row>
    <row r="101" spans="1:4" ht="51" x14ac:dyDescent="0.25">
      <c r="A101" s="8" t="s">
        <v>14</v>
      </c>
      <c r="B101" s="4"/>
      <c r="C101" s="9">
        <v>100</v>
      </c>
      <c r="D101" s="19">
        <f>5077569+60000+215249.85+4232+73774+277613.56</f>
        <v>5708438.4099999992</v>
      </c>
    </row>
    <row r="102" spans="1:4" ht="25.5" x14ac:dyDescent="0.25">
      <c r="A102" s="8" t="s">
        <v>5</v>
      </c>
      <c r="B102" s="4"/>
      <c r="C102" s="9">
        <v>200</v>
      </c>
      <c r="D102" s="19">
        <f>296756-60000-10000-15000-86359.85</f>
        <v>125396.15</v>
      </c>
    </row>
    <row r="103" spans="1:4" x14ac:dyDescent="0.25">
      <c r="A103" s="8" t="s">
        <v>17</v>
      </c>
      <c r="B103" s="4"/>
      <c r="C103" s="11">
        <v>800</v>
      </c>
      <c r="D103" s="20">
        <f>9800+10000+14000</f>
        <v>33800</v>
      </c>
    </row>
    <row r="104" spans="1:4" ht="38.25" x14ac:dyDescent="0.25">
      <c r="A104" s="7" t="s">
        <v>55</v>
      </c>
      <c r="B104" s="4" t="s">
        <v>54</v>
      </c>
      <c r="C104" s="13"/>
      <c r="D104" s="19">
        <f>D105</f>
        <v>14134</v>
      </c>
    </row>
    <row r="105" spans="1:4" x14ac:dyDescent="0.25">
      <c r="A105" s="8" t="s">
        <v>11</v>
      </c>
      <c r="B105" s="4"/>
      <c r="C105" s="11">
        <v>500</v>
      </c>
      <c r="D105" s="33">
        <v>14134</v>
      </c>
    </row>
    <row r="106" spans="1:4" x14ac:dyDescent="0.25">
      <c r="A106" s="7" t="s">
        <v>25</v>
      </c>
      <c r="B106" s="4" t="s">
        <v>58</v>
      </c>
      <c r="C106" s="11"/>
      <c r="D106" s="20">
        <f>D107+D108</f>
        <v>50000</v>
      </c>
    </row>
    <row r="107" spans="1:4" x14ac:dyDescent="0.25">
      <c r="A107" s="8" t="s">
        <v>17</v>
      </c>
      <c r="B107" s="4"/>
      <c r="C107" s="11">
        <v>800</v>
      </c>
      <c r="D107" s="33">
        <f>50000-5000</f>
        <v>45000</v>
      </c>
    </row>
    <row r="108" spans="1:4" ht="25.5" x14ac:dyDescent="0.25">
      <c r="A108" s="46" t="s">
        <v>117</v>
      </c>
      <c r="B108" s="4"/>
      <c r="C108" s="11">
        <v>300</v>
      </c>
      <c r="D108" s="33">
        <v>5000</v>
      </c>
    </row>
    <row r="109" spans="1:4" x14ac:dyDescent="0.25">
      <c r="A109" s="7" t="s">
        <v>18</v>
      </c>
      <c r="B109" s="4" t="s">
        <v>53</v>
      </c>
      <c r="C109" s="13"/>
      <c r="D109" s="20">
        <f>D110+D111</f>
        <v>93199.89</v>
      </c>
    </row>
    <row r="110" spans="1:4" ht="25.5" x14ac:dyDescent="0.25">
      <c r="A110" s="8" t="s">
        <v>5</v>
      </c>
      <c r="B110" s="4"/>
      <c r="C110" s="9">
        <v>200</v>
      </c>
      <c r="D110" s="32">
        <f>62600-0.11-29400</f>
        <v>33199.89</v>
      </c>
    </row>
    <row r="111" spans="1:4" x14ac:dyDescent="0.25">
      <c r="A111" s="8" t="s">
        <v>17</v>
      </c>
      <c r="B111" s="4"/>
      <c r="C111" s="11">
        <v>800</v>
      </c>
      <c r="D111" s="32">
        <f>20000+50000-10000</f>
        <v>60000</v>
      </c>
    </row>
    <row r="112" spans="1:4" ht="29.25" customHeight="1" x14ac:dyDescent="0.25">
      <c r="A112" s="7" t="s">
        <v>56</v>
      </c>
      <c r="B112" s="4" t="s">
        <v>57</v>
      </c>
      <c r="C112" s="13"/>
      <c r="D112" s="19">
        <f>D113</f>
        <v>100908</v>
      </c>
    </row>
    <row r="113" spans="1:8" x14ac:dyDescent="0.25">
      <c r="A113" s="8" t="s">
        <v>11</v>
      </c>
      <c r="B113" s="4"/>
      <c r="C113" s="11">
        <v>500</v>
      </c>
      <c r="D113" s="33">
        <v>100908</v>
      </c>
      <c r="H113" s="31"/>
    </row>
    <row r="114" spans="1:8" x14ac:dyDescent="0.25">
      <c r="A114" s="7" t="s">
        <v>27</v>
      </c>
      <c r="B114" s="4" t="s">
        <v>64</v>
      </c>
      <c r="C114" s="11"/>
      <c r="D114" s="20">
        <f>D115</f>
        <v>12000</v>
      </c>
    </row>
    <row r="115" spans="1:8" x14ac:dyDescent="0.25">
      <c r="A115" s="8" t="s">
        <v>26</v>
      </c>
      <c r="B115" s="4"/>
      <c r="C115" s="11">
        <v>300</v>
      </c>
      <c r="D115" s="33">
        <f>14400-2400</f>
        <v>12000</v>
      </c>
    </row>
    <row r="116" spans="1:8" hidden="1" x14ac:dyDescent="0.25">
      <c r="A116" s="7"/>
      <c r="B116" s="4"/>
      <c r="C116" s="11"/>
      <c r="D116" s="33"/>
    </row>
    <row r="117" spans="1:8" hidden="1" x14ac:dyDescent="0.25">
      <c r="A117" s="8"/>
      <c r="B117" s="6"/>
      <c r="C117" s="11"/>
      <c r="D117" s="33"/>
    </row>
    <row r="118" spans="1:8" x14ac:dyDescent="0.25">
      <c r="A118" s="15" t="s">
        <v>19</v>
      </c>
      <c r="B118" s="6"/>
      <c r="C118" s="13"/>
      <c r="D118" s="21">
        <f>D13+D18+D31+D56+D73+D78+D85+D95+D90+D51</f>
        <v>31297722.439999998</v>
      </c>
      <c r="E118" s="25"/>
      <c r="H118" s="31"/>
    </row>
    <row r="119" spans="1:8" ht="15.75" x14ac:dyDescent="0.25">
      <c r="A119" s="3"/>
    </row>
    <row r="120" spans="1:8" ht="15.75" x14ac:dyDescent="0.25">
      <c r="A120" s="3"/>
    </row>
    <row r="121" spans="1:8" ht="15.75" x14ac:dyDescent="0.25">
      <c r="A121" s="3"/>
    </row>
    <row r="122" spans="1:8" ht="15.75" x14ac:dyDescent="0.25">
      <c r="A122" s="3"/>
    </row>
  </sheetData>
  <mergeCells count="13">
    <mergeCell ref="B7:D7"/>
    <mergeCell ref="B8:D8"/>
    <mergeCell ref="A11:A12"/>
    <mergeCell ref="B11:B12"/>
    <mergeCell ref="C11:C12"/>
    <mergeCell ref="D11:D12"/>
    <mergeCell ref="B9:D9"/>
    <mergeCell ref="A10:D10"/>
    <mergeCell ref="B1:D1"/>
    <mergeCell ref="B2:D2"/>
    <mergeCell ref="B3:D3"/>
    <mergeCell ref="B4:D4"/>
    <mergeCell ref="B6:D6"/>
  </mergeCells>
  <pageMargins left="0.98425196850393704" right="0.27559055118110237" top="0.35433070866141736" bottom="0.35433070866141736" header="0.31496062992125984" footer="0.31496062992125984"/>
  <pageSetup paperSize="9" scale="58" orientation="portrait" r:id="rId1"/>
  <rowBreaks count="1" manualBreakCount="1">
    <brk id="56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2022-03-30T11:37:55Z</cp:lastPrinted>
  <dcterms:created xsi:type="dcterms:W3CDTF">2015-02-12T07:20:41Z</dcterms:created>
  <dcterms:modified xsi:type="dcterms:W3CDTF">2022-08-10T06:41:52Z</dcterms:modified>
</cp:coreProperties>
</file>