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autoCompressPictures="0" defaultThemeVersion="124226"/>
  <bookViews>
    <workbookView xWindow="0" yWindow="0" windowWidth="19440" windowHeight="8340"/>
  </bookViews>
  <sheets>
    <sheet name="Площадки" sheetId="1" r:id="rId1"/>
    <sheet name="КГО" sheetId="2" r:id="rId2"/>
    <sheet name="Достаточность" sheetId="3" state="hidden" r:id="rId3"/>
    <sheet name="Свод" sheetId="6" state="hidden" r:id="rId4"/>
  </sheets>
  <definedNames>
    <definedName name="_xlnm._FilterDatabase" localSheetId="1" hidden="1">КГО!$B$3:$O$97</definedName>
    <definedName name="_xlnm._FilterDatabase" localSheetId="0" hidden="1">Площадки!$3:$47</definedName>
    <definedName name="_xlnm.Print_Titles" localSheetId="1">КГО!$3:$3</definedName>
    <definedName name="_xlnm.Print_Titles" localSheetId="0">Площадки!$3:$3</definedName>
    <definedName name="_xlnm.Print_Area" localSheetId="1">КГО!$B$1:$O$97</definedName>
    <definedName name="_xlnm.Print_Area" localSheetId="0">Площадки!$B$1:$Q$47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/>
  <c r="W11" i="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4" i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D3" i="3"/>
  <c r="W10" i="2"/>
  <c r="W9"/>
  <c r="W8"/>
  <c r="W7"/>
  <c r="W6"/>
  <c r="W5"/>
  <c r="W4"/>
  <c r="I19" i="6"/>
  <c r="F28" i="3"/>
  <c r="I17" i="6"/>
  <c r="I22"/>
  <c r="G6"/>
  <c r="G14"/>
  <c r="G22"/>
  <c r="H10"/>
  <c r="H18"/>
  <c r="I6"/>
  <c r="I14"/>
  <c r="I18"/>
  <c r="G5"/>
  <c r="G13"/>
  <c r="G17"/>
  <c r="H5"/>
  <c r="H13"/>
  <c r="H21"/>
  <c r="I9"/>
  <c r="I21"/>
  <c r="G4"/>
  <c r="G8"/>
  <c r="G12"/>
  <c r="G16"/>
  <c r="G20"/>
  <c r="H4"/>
  <c r="H8"/>
  <c r="H12"/>
  <c r="H16"/>
  <c r="H20"/>
  <c r="I4"/>
  <c r="I8"/>
  <c r="I12"/>
  <c r="I16"/>
  <c r="I20"/>
  <c r="G10"/>
  <c r="G18"/>
  <c r="H6"/>
  <c r="H14"/>
  <c r="H22"/>
  <c r="I10"/>
  <c r="G9"/>
  <c r="G21"/>
  <c r="H9"/>
  <c r="H17"/>
  <c r="I5"/>
  <c r="I13"/>
  <c r="G3"/>
  <c r="G7"/>
  <c r="G11"/>
  <c r="G15"/>
  <c r="G19"/>
  <c r="H3"/>
  <c r="H7"/>
  <c r="H11"/>
  <c r="H15"/>
  <c r="H19"/>
  <c r="I3"/>
  <c r="I7"/>
  <c r="I11"/>
  <c r="I15"/>
  <c r="G23"/>
  <c r="I23"/>
  <c r="H23"/>
  <c r="D19"/>
  <c r="F22" i="3"/>
  <c r="G22"/>
  <c r="I22"/>
  <c r="J22"/>
  <c r="F8" i="6"/>
  <c r="D5"/>
  <c r="D5" i="3"/>
  <c r="E5"/>
  <c r="E10" i="6"/>
  <c r="D17"/>
  <c r="D16" i="3"/>
  <c r="F15"/>
  <c r="G15"/>
  <c r="I15"/>
  <c r="J15"/>
  <c r="F12" i="6"/>
  <c r="F19" i="3"/>
  <c r="G19"/>
  <c r="I19"/>
  <c r="J19"/>
  <c r="D14" i="6"/>
  <c r="F17"/>
  <c r="D22"/>
  <c r="E12" i="3"/>
  <c r="F6" i="6"/>
  <c r="D18"/>
  <c r="D11"/>
  <c r="E19"/>
  <c r="D7"/>
  <c r="E14" i="3"/>
  <c r="D12" i="6"/>
  <c r="E21" i="3"/>
  <c r="F15" i="6"/>
  <c r="F9" i="3"/>
  <c r="G9"/>
  <c r="I9"/>
  <c r="J9"/>
  <c r="E18" i="6"/>
  <c r="D9"/>
  <c r="E8" i="3"/>
  <c r="F14"/>
  <c r="G14"/>
  <c r="I14"/>
  <c r="J14"/>
  <c r="F22" i="6"/>
  <c r="D6"/>
  <c r="D4" i="3"/>
  <c r="F11" i="6"/>
  <c r="D8" i="3"/>
  <c r="D15"/>
  <c r="F4"/>
  <c r="G4"/>
  <c r="I4"/>
  <c r="J4"/>
  <c r="F11"/>
  <c r="G11"/>
  <c r="I11"/>
  <c r="J11"/>
  <c r="E11" i="6"/>
  <c r="F9"/>
  <c r="E9"/>
  <c r="D6" i="3"/>
  <c r="F6"/>
  <c r="G6"/>
  <c r="I6"/>
  <c r="J6"/>
  <c r="D20" i="6"/>
  <c r="E15"/>
  <c r="E5"/>
  <c r="D18" i="3"/>
  <c r="F18"/>
  <c r="G18"/>
  <c r="I18"/>
  <c r="J18"/>
  <c r="E6"/>
  <c r="F3" i="6"/>
  <c r="F10"/>
  <c r="D13" i="3"/>
  <c r="E13"/>
  <c r="D13" i="6"/>
  <c r="E3" i="3"/>
  <c r="F12"/>
  <c r="G12"/>
  <c r="I12"/>
  <c r="J12"/>
  <c r="E7"/>
  <c r="F16"/>
  <c r="G16"/>
  <c r="I16"/>
  <c r="J16"/>
  <c r="D4" i="6"/>
  <c r="E3"/>
  <c r="F7"/>
  <c r="E19" i="3"/>
  <c r="E4" i="6"/>
  <c r="F3" i="3"/>
  <c r="F5" i="6"/>
  <c r="E12"/>
  <c r="F20"/>
  <c r="E8"/>
  <c r="D16"/>
  <c r="E9" i="3"/>
  <c r="F18" i="6"/>
  <c r="E17" i="3"/>
  <c r="F17"/>
  <c r="G17"/>
  <c r="I17"/>
  <c r="J17"/>
  <c r="D21" i="6"/>
  <c r="D14" i="3"/>
  <c r="F10"/>
  <c r="G10"/>
  <c r="I10"/>
  <c r="J10"/>
  <c r="D9"/>
  <c r="F21"/>
  <c r="G21"/>
  <c r="I21"/>
  <c r="J21"/>
  <c r="D17"/>
  <c r="F4" i="6"/>
  <c r="E14"/>
  <c r="D12" i="3"/>
  <c r="D19"/>
  <c r="F8"/>
  <c r="G8"/>
  <c r="I8"/>
  <c r="J8"/>
  <c r="D15" i="6"/>
  <c r="D8"/>
  <c r="E16"/>
  <c r="D10" i="3"/>
  <c r="D22"/>
  <c r="E15"/>
  <c r="D3" i="6"/>
  <c r="E20"/>
  <c r="F16"/>
  <c r="F21"/>
  <c r="E10" i="3"/>
  <c r="E6" i="6"/>
  <c r="E13"/>
  <c r="D21" i="3"/>
  <c r="F19" i="6"/>
  <c r="D20" i="3"/>
  <c r="E22" i="6"/>
  <c r="E4" i="3"/>
  <c r="E11"/>
  <c r="F20"/>
  <c r="G20"/>
  <c r="I20"/>
  <c r="J20"/>
  <c r="E7" i="6"/>
  <c r="F13" i="3"/>
  <c r="G13"/>
  <c r="I13"/>
  <c r="J13"/>
  <c r="D7"/>
  <c r="E16"/>
  <c r="D11"/>
  <c r="E20"/>
  <c r="F7"/>
  <c r="G7"/>
  <c r="I7"/>
  <c r="J7"/>
  <c r="D10" i="6"/>
  <c r="F13"/>
  <c r="E18" i="3"/>
  <c r="F14" i="6"/>
  <c r="E22" i="3"/>
  <c r="E17" i="6"/>
  <c r="E21"/>
  <c r="F5" i="3"/>
  <c r="G5"/>
  <c r="I5"/>
  <c r="J5"/>
  <c r="D23"/>
  <c r="G3"/>
  <c r="F23"/>
  <c r="E23" i="6"/>
  <c r="D23"/>
  <c r="E23" i="3"/>
  <c r="F23" i="6"/>
  <c r="I3" i="3"/>
  <c r="J3"/>
  <c r="J23"/>
  <c r="G23"/>
  <c r="I23"/>
</calcChain>
</file>

<file path=xl/sharedStrings.xml><?xml version="1.0" encoding="utf-8"?>
<sst xmlns="http://schemas.openxmlformats.org/spreadsheetml/2006/main" count="406" uniqueCount="108">
  <si>
    <t>№ п/п</t>
  </si>
  <si>
    <t>Район</t>
  </si>
  <si>
    <t>Код ОКТМО</t>
  </si>
  <si>
    <t>№ места накопления отходов</t>
  </si>
  <si>
    <t>Адрес</t>
  </si>
  <si>
    <t>Координаты</t>
  </si>
  <si>
    <t>Вид площадки</t>
  </si>
  <si>
    <t>Тип поверхности</t>
  </si>
  <si>
    <t>Количество контейнеров 2</t>
  </si>
  <si>
    <t>Вместимость контейнера 2 (м3)</t>
  </si>
  <si>
    <t>Общая вместимость</t>
  </si>
  <si>
    <t>Организация-балансодержатель</t>
  </si>
  <si>
    <t>ИНН</t>
  </si>
  <si>
    <t>Организация, с которой заключен договор на вывоз</t>
  </si>
  <si>
    <t>Борисоглебский муниципальный район</t>
  </si>
  <si>
    <t>Открытая</t>
  </si>
  <si>
    <t>Бетон</t>
  </si>
  <si>
    <t>Грунт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</si>
  <si>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</si>
  <si>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</si>
  <si>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</si>
  <si>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Некрасовский муниципальный район</t>
  </si>
  <si>
    <t>Пошехонский муниципальный район</t>
  </si>
  <si>
    <t>Ростовский муниципальный район</t>
  </si>
  <si>
    <t>Тутаевский муниципальный район</t>
  </si>
  <si>
    <t>Угличский муниципальный район</t>
  </si>
  <si>
    <t>Ярославский муниципальный район</t>
  </si>
  <si>
    <t>Брусчатка</t>
  </si>
  <si>
    <t>город Ярославль</t>
  </si>
  <si>
    <t>город Переславль-Залесский</t>
  </si>
  <si>
    <t>город Рыбинск</t>
  </si>
  <si>
    <t>Некоузский муниципальный район</t>
  </si>
  <si>
    <t>Рыбинский муниципальный район</t>
  </si>
  <si>
    <t>Количество бункеров</t>
  </si>
  <si>
    <t>Вместимость бункера (м3)</t>
  </si>
  <si>
    <t>Муниципальное образование</t>
  </si>
  <si>
    <t>Код</t>
  </si>
  <si>
    <t>Кол-во площадок</t>
  </si>
  <si>
    <t>Кол-во контейнеров</t>
  </si>
  <si>
    <t>Суммарная вместимость (куб.м)</t>
  </si>
  <si>
    <t>Суммарная вместимость
(тонн/год)</t>
  </si>
  <si>
    <t>Масса образуемых отходов (тонн/год)</t>
  </si>
  <si>
    <t>Дефицит</t>
  </si>
  <si>
    <t>Количество контейнеров</t>
  </si>
  <si>
    <t>Большесельский муниципальный район</t>
  </si>
  <si>
    <t>Любимский муниципальный район</t>
  </si>
  <si>
    <t>Мышкинский муниципальный район</t>
  </si>
  <si>
    <t>Первомайский муниципальный район</t>
  </si>
  <si>
    <t>Переславский муниципальный район</t>
  </si>
  <si>
    <t>Общий итог</t>
  </si>
  <si>
    <t>Плотность:</t>
  </si>
  <si>
    <t>Емкость контейнера:</t>
  </si>
  <si>
    <t>Масса контейнера:</t>
  </si>
  <si>
    <t>Код района</t>
  </si>
  <si>
    <t>Кол-во контейнерных площадок</t>
  </si>
  <si>
    <t>Количество площадок с бункерами для КГО</t>
  </si>
  <si>
    <t>Количество бункеров для КГО</t>
  </si>
  <si>
    <t>Суммарная вместимость бункеров (куб.м)</t>
  </si>
  <si>
    <t>Приложение А</t>
  </si>
  <si>
    <t>Таблица А.4.2. Реестр бункеров</t>
  </si>
  <si>
    <t>Мышкинский район</t>
  </si>
  <si>
    <t>д. Зарубино</t>
  </si>
  <si>
    <t xml:space="preserve">д. Шестихино, </t>
  </si>
  <si>
    <t>с. Поводнево</t>
  </si>
  <si>
    <t>д. Крутец</t>
  </si>
  <si>
    <t>д. Борисовская</t>
  </si>
  <si>
    <t>д. Кокошилово</t>
  </si>
  <si>
    <t>д. Левинская</t>
  </si>
  <si>
    <t>д. Ступино</t>
  </si>
  <si>
    <t>с. Богородское</t>
  </si>
  <si>
    <t>д. Борисовка</t>
  </si>
  <si>
    <t>д. Игнатово</t>
  </si>
  <si>
    <t>д. Антипово</t>
  </si>
  <si>
    <t>д. Галачевская</t>
  </si>
  <si>
    <t>д. Коптево</t>
  </si>
  <si>
    <t>с. Кривец</t>
  </si>
  <si>
    <t>д. Крутово</t>
  </si>
  <si>
    <t>д. Папоротная</t>
  </si>
  <si>
    <t>д. Починок</t>
  </si>
  <si>
    <t>д. Романовка</t>
  </si>
  <si>
    <t>д. Серково</t>
  </si>
  <si>
    <t>д. Синицыно</t>
  </si>
  <si>
    <t>д. Тараканово</t>
  </si>
  <si>
    <t>д. Третьяковка</t>
  </si>
  <si>
    <t>д. Чебыхино</t>
  </si>
  <si>
    <t>д. Крюково</t>
  </si>
  <si>
    <t>д. Речково</t>
  </si>
  <si>
    <t>с. Харинское</t>
  </si>
  <si>
    <t>д. Мартыново</t>
  </si>
  <si>
    <t>с. Юрьевское</t>
  </si>
  <si>
    <t>с. Сера</t>
  </si>
  <si>
    <t>д. Старово</t>
  </si>
  <si>
    <t>д. Федюково</t>
  </si>
  <si>
    <t>д. Аристово</t>
  </si>
  <si>
    <t>д. Балакирево</t>
  </si>
  <si>
    <t>д. Кологривцево</t>
  </si>
  <si>
    <t>п. Мерга</t>
  </si>
  <si>
    <t>с. Рождествено</t>
  </si>
  <si>
    <t>с. Флоровское</t>
  </si>
  <si>
    <t>д. Глотово</t>
  </si>
  <si>
    <t>с. Шипилово</t>
  </si>
  <si>
    <t>грунт</t>
  </si>
  <si>
    <t>Вместимость контейнера (м3)</t>
  </si>
  <si>
    <t>МУ "Администрация Приволжского СП"</t>
  </si>
  <si>
    <t>7619004677</t>
  </si>
  <si>
    <t>Мышкинский район, Приволжское СП</t>
  </si>
  <si>
    <t>Реестр мест накопления ТКО на территории Приволжского сельского поселения</t>
  </si>
  <si>
    <t>ООО «Хартия»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</si>
</sst>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3" fontId="0" fillId="4" borderId="5" xfId="0" applyNumberFormat="1" applyFill="1" applyBorder="1" applyAlignment="1">
      <alignment horizontal="center"/>
    </xf>
    <xf numFmtId="0" fontId="0" fillId="3" borderId="4" xfId="0" applyFill="1" applyBorder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/>
    </xf>
    <xf numFmtId="3" fontId="0" fillId="4" borderId="6" xfId="0" applyNumberForma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</cellStyles>
  <dxfs count="1"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W48"/>
  <sheetViews>
    <sheetView tabSelected="1" view="pageLayout" zoomScaleNormal="55" workbookViewId="0">
      <selection activeCell="F2" sqref="F2"/>
    </sheetView>
  </sheetViews>
  <sheetFormatPr defaultColWidth="7.7109375" defaultRowHeight="15"/>
  <cols>
    <col min="1" max="1" width="3.28515625" style="28" customWidth="1"/>
    <col min="2" max="2" width="6.7109375" style="34" bestFit="1" customWidth="1"/>
    <col min="3" max="3" width="39.28515625" style="47" bestFit="1" customWidth="1"/>
    <col min="4" max="4" width="12.7109375" style="43" customWidth="1"/>
    <col min="5" max="5" width="12" style="34" bestFit="1" customWidth="1"/>
    <col min="6" max="6" width="65.140625" style="47" customWidth="1"/>
    <col min="7" max="7" width="18.7109375" style="43" bestFit="1" customWidth="1"/>
    <col min="8" max="8" width="12" style="36" customWidth="1"/>
    <col min="9" max="9" width="13.42578125" style="34" customWidth="1"/>
    <col min="10" max="10" width="14.42578125" style="34" customWidth="1"/>
    <col min="11" max="11" width="15.7109375" style="34" customWidth="1"/>
    <col min="12" max="12" width="14.42578125" style="34" customWidth="1"/>
    <col min="13" max="13" width="15.7109375" style="34" customWidth="1"/>
    <col min="14" max="14" width="13.140625" style="34" customWidth="1"/>
    <col min="15" max="15" width="27.28515625" style="36" customWidth="1"/>
    <col min="16" max="16" width="14.7109375" style="34" customWidth="1"/>
    <col min="17" max="17" width="33.42578125" style="36" customWidth="1"/>
    <col min="18" max="22" width="7.7109375" style="28"/>
    <col min="23" max="23" width="7.42578125" style="28" hidden="1" customWidth="1"/>
    <col min="24" max="16384" width="7.7109375" style="28"/>
  </cols>
  <sheetData>
    <row r="2" spans="1:23" ht="15.75" thickBot="1">
      <c r="A2" s="52"/>
      <c r="B2" s="77" t="s">
        <v>106</v>
      </c>
    </row>
    <row r="3" spans="1:23" s="30" customFormat="1" ht="45">
      <c r="B3" s="31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43</v>
      </c>
      <c r="K3" s="32" t="s">
        <v>102</v>
      </c>
      <c r="L3" s="32" t="s">
        <v>8</v>
      </c>
      <c r="M3" s="32" t="s">
        <v>9</v>
      </c>
      <c r="N3" s="32" t="s">
        <v>10</v>
      </c>
      <c r="O3" s="32" t="s">
        <v>11</v>
      </c>
      <c r="P3" s="32" t="s">
        <v>12</v>
      </c>
      <c r="Q3" s="33" t="s">
        <v>13</v>
      </c>
      <c r="W3" s="30" t="s">
        <v>53</v>
      </c>
    </row>
    <row r="4" spans="1:23" ht="30">
      <c r="A4" s="30"/>
      <c r="B4" s="49">
        <v>1</v>
      </c>
      <c r="C4" s="61" t="s">
        <v>60</v>
      </c>
      <c r="D4" s="27">
        <v>78621415000</v>
      </c>
      <c r="E4" s="27"/>
      <c r="F4" s="63" t="s">
        <v>61</v>
      </c>
      <c r="G4" s="45"/>
      <c r="H4" s="72" t="s">
        <v>15</v>
      </c>
      <c r="I4" s="72" t="s">
        <v>16</v>
      </c>
      <c r="J4" s="63">
        <v>2</v>
      </c>
      <c r="K4" s="63">
        <v>0.75</v>
      </c>
      <c r="L4" s="46"/>
      <c r="M4" s="46"/>
      <c r="N4" s="46"/>
      <c r="O4" s="69" t="s">
        <v>103</v>
      </c>
      <c r="P4" s="70" t="s">
        <v>104</v>
      </c>
      <c r="Q4" s="71" t="s">
        <v>107</v>
      </c>
      <c r="W4" s="29" t="str">
        <f>MID(D4,3,3)</f>
        <v>621</v>
      </c>
    </row>
    <row r="5" spans="1:23" ht="30">
      <c r="A5" s="30"/>
      <c r="B5" s="49">
        <v>2</v>
      </c>
      <c r="C5" s="62" t="s">
        <v>60</v>
      </c>
      <c r="D5" s="27">
        <v>78621415000</v>
      </c>
      <c r="E5" s="27"/>
      <c r="F5" s="65" t="s">
        <v>62</v>
      </c>
      <c r="G5" s="45"/>
      <c r="H5" s="73" t="s">
        <v>15</v>
      </c>
      <c r="I5" s="73" t="s">
        <v>27</v>
      </c>
      <c r="J5" s="64">
        <v>4</v>
      </c>
      <c r="K5" s="64">
        <v>0.75</v>
      </c>
      <c r="L5" s="46"/>
      <c r="M5" s="46"/>
      <c r="N5" s="46"/>
      <c r="O5" s="69" t="s">
        <v>103</v>
      </c>
      <c r="P5" s="70" t="s">
        <v>104</v>
      </c>
      <c r="Q5" s="71" t="s">
        <v>107</v>
      </c>
      <c r="W5" s="29" t="str">
        <f t="shared" ref="W5:W47" si="0">MID(D5,3,3)</f>
        <v>621</v>
      </c>
    </row>
    <row r="6" spans="1:23" ht="30">
      <c r="A6" s="30"/>
      <c r="B6" s="49">
        <v>3</v>
      </c>
      <c r="C6" s="62" t="s">
        <v>60</v>
      </c>
      <c r="D6" s="27">
        <v>78621415000</v>
      </c>
      <c r="E6" s="27"/>
      <c r="F6" s="65" t="s">
        <v>63</v>
      </c>
      <c r="G6" s="45"/>
      <c r="H6" s="73" t="s">
        <v>15</v>
      </c>
      <c r="I6" s="73" t="s">
        <v>27</v>
      </c>
      <c r="J6" s="64">
        <v>2</v>
      </c>
      <c r="K6" s="64">
        <v>0.75</v>
      </c>
      <c r="L6" s="46"/>
      <c r="M6" s="46"/>
      <c r="N6" s="46"/>
      <c r="O6" s="69" t="s">
        <v>103</v>
      </c>
      <c r="P6" s="70" t="s">
        <v>104</v>
      </c>
      <c r="Q6" s="71" t="s">
        <v>107</v>
      </c>
      <c r="W6" s="29" t="str">
        <f t="shared" si="0"/>
        <v>621</v>
      </c>
    </row>
    <row r="7" spans="1:23" ht="30.75" thickBot="1">
      <c r="A7" s="30"/>
      <c r="B7" s="49">
        <v>4</v>
      </c>
      <c r="C7" s="62" t="s">
        <v>60</v>
      </c>
      <c r="D7" s="27">
        <v>78621415000</v>
      </c>
      <c r="E7" s="27"/>
      <c r="F7" s="65" t="s">
        <v>64</v>
      </c>
      <c r="G7" s="45"/>
      <c r="H7" s="74" t="s">
        <v>15</v>
      </c>
      <c r="I7" s="74" t="s">
        <v>16</v>
      </c>
      <c r="J7" s="66">
        <v>3</v>
      </c>
      <c r="K7" s="66">
        <v>0.75</v>
      </c>
      <c r="L7" s="46"/>
      <c r="M7" s="46"/>
      <c r="N7" s="46"/>
      <c r="O7" s="69" t="s">
        <v>103</v>
      </c>
      <c r="P7" s="70" t="s">
        <v>104</v>
      </c>
      <c r="Q7" s="71" t="s">
        <v>107</v>
      </c>
      <c r="W7" s="29" t="str">
        <f t="shared" si="0"/>
        <v>621</v>
      </c>
    </row>
    <row r="8" spans="1:23" ht="30">
      <c r="A8" s="30"/>
      <c r="B8" s="49">
        <v>5</v>
      </c>
      <c r="C8" s="62" t="s">
        <v>60</v>
      </c>
      <c r="D8" s="27">
        <v>78621415000</v>
      </c>
      <c r="E8" s="27"/>
      <c r="F8" s="65" t="s">
        <v>65</v>
      </c>
      <c r="G8" s="45"/>
      <c r="H8" s="75" t="s">
        <v>15</v>
      </c>
      <c r="I8" s="75" t="s">
        <v>101</v>
      </c>
      <c r="J8" s="67">
        <v>1</v>
      </c>
      <c r="K8" s="68">
        <v>0.75</v>
      </c>
      <c r="L8" s="46"/>
      <c r="M8" s="46"/>
      <c r="N8" s="46"/>
      <c r="O8" s="69" t="s">
        <v>103</v>
      </c>
      <c r="P8" s="70" t="s">
        <v>104</v>
      </c>
      <c r="Q8" s="71" t="s">
        <v>107</v>
      </c>
      <c r="W8" s="29" t="str">
        <f t="shared" si="0"/>
        <v>621</v>
      </c>
    </row>
    <row r="9" spans="1:23" ht="30">
      <c r="A9" s="30"/>
      <c r="B9" s="49">
        <v>6</v>
      </c>
      <c r="C9" s="61" t="s">
        <v>60</v>
      </c>
      <c r="D9" s="27">
        <v>78621415000</v>
      </c>
      <c r="E9" s="27"/>
      <c r="F9" s="64" t="s">
        <v>66</v>
      </c>
      <c r="G9" s="45"/>
      <c r="H9" s="73" t="s">
        <v>15</v>
      </c>
      <c r="I9" s="73" t="s">
        <v>17</v>
      </c>
      <c r="J9" s="64">
        <v>3</v>
      </c>
      <c r="K9" s="64">
        <v>0.75</v>
      </c>
      <c r="L9" s="46"/>
      <c r="M9" s="46"/>
      <c r="N9" s="46"/>
      <c r="O9" s="69" t="s">
        <v>103</v>
      </c>
      <c r="P9" s="70" t="s">
        <v>104</v>
      </c>
      <c r="Q9" s="71" t="s">
        <v>107</v>
      </c>
      <c r="W9" s="29" t="str">
        <f t="shared" si="0"/>
        <v>621</v>
      </c>
    </row>
    <row r="10" spans="1:23" ht="30">
      <c r="A10" s="30"/>
      <c r="B10" s="49">
        <v>7</v>
      </c>
      <c r="C10" s="61" t="s">
        <v>60</v>
      </c>
      <c r="D10" s="27">
        <v>78621415000</v>
      </c>
      <c r="E10" s="27"/>
      <c r="F10" s="64" t="s">
        <v>67</v>
      </c>
      <c r="G10" s="45"/>
      <c r="H10" s="73" t="s">
        <v>15</v>
      </c>
      <c r="I10" s="73" t="s">
        <v>17</v>
      </c>
      <c r="J10" s="64">
        <v>3</v>
      </c>
      <c r="K10" s="64">
        <v>0.75</v>
      </c>
      <c r="L10" s="46"/>
      <c r="M10" s="46"/>
      <c r="N10" s="46"/>
      <c r="O10" s="69" t="s">
        <v>103</v>
      </c>
      <c r="P10" s="70" t="s">
        <v>104</v>
      </c>
      <c r="Q10" s="71" t="s">
        <v>107</v>
      </c>
      <c r="W10" s="29" t="str">
        <f t="shared" si="0"/>
        <v>621</v>
      </c>
    </row>
    <row r="11" spans="1:23" ht="30">
      <c r="A11" s="30"/>
      <c r="B11" s="49">
        <v>8</v>
      </c>
      <c r="C11" s="61" t="s">
        <v>60</v>
      </c>
      <c r="D11" s="27">
        <v>78621415000</v>
      </c>
      <c r="E11" s="27"/>
      <c r="F11" s="64" t="s">
        <v>68</v>
      </c>
      <c r="G11" s="45"/>
      <c r="H11" s="73" t="s">
        <v>15</v>
      </c>
      <c r="I11" s="73" t="s">
        <v>17</v>
      </c>
      <c r="J11" s="64">
        <v>1</v>
      </c>
      <c r="K11" s="64">
        <v>0.75</v>
      </c>
      <c r="L11" s="46"/>
      <c r="M11" s="46"/>
      <c r="N11" s="46"/>
      <c r="O11" s="69" t="s">
        <v>103</v>
      </c>
      <c r="P11" s="70" t="s">
        <v>104</v>
      </c>
      <c r="Q11" s="71" t="s">
        <v>107</v>
      </c>
      <c r="W11" s="29" t="str">
        <f t="shared" si="0"/>
        <v>621</v>
      </c>
    </row>
    <row r="12" spans="1:23" ht="30">
      <c r="A12" s="30"/>
      <c r="B12" s="49">
        <v>9</v>
      </c>
      <c r="C12" s="61" t="s">
        <v>60</v>
      </c>
      <c r="D12" s="27">
        <v>78621415000</v>
      </c>
      <c r="E12" s="27"/>
      <c r="F12" s="64" t="s">
        <v>69</v>
      </c>
      <c r="G12" s="45"/>
      <c r="H12" s="73" t="s">
        <v>15</v>
      </c>
      <c r="I12" s="73" t="s">
        <v>17</v>
      </c>
      <c r="J12" s="64">
        <v>7</v>
      </c>
      <c r="K12" s="64">
        <v>0.75</v>
      </c>
      <c r="L12" s="46"/>
      <c r="M12" s="46"/>
      <c r="N12" s="46"/>
      <c r="O12" s="69" t="s">
        <v>103</v>
      </c>
      <c r="P12" s="70" t="s">
        <v>104</v>
      </c>
      <c r="Q12" s="71" t="s">
        <v>107</v>
      </c>
      <c r="W12" s="29" t="str">
        <f t="shared" si="0"/>
        <v>621</v>
      </c>
    </row>
    <row r="13" spans="1:23" ht="30">
      <c r="B13" s="49">
        <v>10</v>
      </c>
      <c r="C13" s="61" t="s">
        <v>60</v>
      </c>
      <c r="D13" s="27">
        <v>78621415000</v>
      </c>
      <c r="E13" s="27"/>
      <c r="F13" s="64" t="s">
        <v>70</v>
      </c>
      <c r="G13" s="45"/>
      <c r="H13" s="73" t="s">
        <v>15</v>
      </c>
      <c r="I13" s="73" t="s">
        <v>17</v>
      </c>
      <c r="J13" s="64">
        <v>2</v>
      </c>
      <c r="K13" s="64">
        <v>0.75</v>
      </c>
      <c r="L13" s="46"/>
      <c r="M13" s="46"/>
      <c r="N13" s="46"/>
      <c r="O13" s="69" t="s">
        <v>103</v>
      </c>
      <c r="P13" s="70" t="s">
        <v>104</v>
      </c>
      <c r="Q13" s="71" t="s">
        <v>107</v>
      </c>
      <c r="W13" s="29" t="str">
        <f t="shared" si="0"/>
        <v>621</v>
      </c>
    </row>
    <row r="14" spans="1:23" ht="30">
      <c r="B14" s="49">
        <v>11</v>
      </c>
      <c r="C14" s="61" t="s">
        <v>60</v>
      </c>
      <c r="D14" s="27">
        <v>78621415000</v>
      </c>
      <c r="E14" s="27"/>
      <c r="F14" s="64" t="s">
        <v>71</v>
      </c>
      <c r="G14" s="45"/>
      <c r="H14" s="73" t="s">
        <v>15</v>
      </c>
      <c r="I14" s="73" t="s">
        <v>17</v>
      </c>
      <c r="J14" s="64">
        <v>1</v>
      </c>
      <c r="K14" s="64">
        <v>0.75</v>
      </c>
      <c r="L14" s="46"/>
      <c r="M14" s="46"/>
      <c r="N14" s="46"/>
      <c r="O14" s="69" t="s">
        <v>103</v>
      </c>
      <c r="P14" s="70" t="s">
        <v>104</v>
      </c>
      <c r="Q14" s="71" t="s">
        <v>107</v>
      </c>
      <c r="W14" s="29" t="str">
        <f t="shared" si="0"/>
        <v>621</v>
      </c>
    </row>
    <row r="15" spans="1:23" ht="30">
      <c r="B15" s="49">
        <v>12</v>
      </c>
      <c r="C15" s="61" t="s">
        <v>60</v>
      </c>
      <c r="D15" s="27">
        <v>78621415000</v>
      </c>
      <c r="E15" s="27"/>
      <c r="F15" s="64" t="s">
        <v>72</v>
      </c>
      <c r="G15" s="45"/>
      <c r="H15" s="73" t="s">
        <v>15</v>
      </c>
      <c r="I15" s="73" t="s">
        <v>17</v>
      </c>
      <c r="J15" s="64">
        <v>1</v>
      </c>
      <c r="K15" s="64">
        <v>0.75</v>
      </c>
      <c r="L15" s="46"/>
      <c r="M15" s="46"/>
      <c r="N15" s="46"/>
      <c r="O15" s="69" t="s">
        <v>103</v>
      </c>
      <c r="P15" s="70" t="s">
        <v>104</v>
      </c>
      <c r="Q15" s="71" t="s">
        <v>107</v>
      </c>
      <c r="W15" s="29" t="str">
        <f t="shared" si="0"/>
        <v>621</v>
      </c>
    </row>
    <row r="16" spans="1:23" ht="30">
      <c r="B16" s="49">
        <v>13</v>
      </c>
      <c r="C16" s="61" t="s">
        <v>60</v>
      </c>
      <c r="D16" s="27">
        <v>78621415000</v>
      </c>
      <c r="E16" s="27"/>
      <c r="F16" s="64" t="s">
        <v>73</v>
      </c>
      <c r="G16" s="45"/>
      <c r="H16" s="73" t="s">
        <v>15</v>
      </c>
      <c r="I16" s="73" t="s">
        <v>17</v>
      </c>
      <c r="J16" s="64">
        <v>5</v>
      </c>
      <c r="K16" s="64">
        <v>0.75</v>
      </c>
      <c r="L16" s="46"/>
      <c r="M16" s="46"/>
      <c r="N16" s="46"/>
      <c r="O16" s="69" t="s">
        <v>103</v>
      </c>
      <c r="P16" s="70" t="s">
        <v>104</v>
      </c>
      <c r="Q16" s="71" t="s">
        <v>107</v>
      </c>
      <c r="W16" s="29" t="str">
        <f t="shared" si="0"/>
        <v>621</v>
      </c>
    </row>
    <row r="17" spans="2:23" ht="30">
      <c r="B17" s="49">
        <v>14</v>
      </c>
      <c r="C17" s="61" t="s">
        <v>60</v>
      </c>
      <c r="D17" s="27">
        <v>78621415000</v>
      </c>
      <c r="E17" s="27"/>
      <c r="F17" s="64" t="s">
        <v>74</v>
      </c>
      <c r="G17" s="45"/>
      <c r="H17" s="73" t="s">
        <v>15</v>
      </c>
      <c r="I17" s="73" t="s">
        <v>17</v>
      </c>
      <c r="J17" s="64">
        <v>5</v>
      </c>
      <c r="K17" s="64">
        <v>0.75</v>
      </c>
      <c r="L17" s="46"/>
      <c r="M17" s="46"/>
      <c r="N17" s="46"/>
      <c r="O17" s="69" t="s">
        <v>103</v>
      </c>
      <c r="P17" s="70" t="s">
        <v>104</v>
      </c>
      <c r="Q17" s="71" t="s">
        <v>107</v>
      </c>
      <c r="W17" s="29" t="str">
        <f t="shared" si="0"/>
        <v>621</v>
      </c>
    </row>
    <row r="18" spans="2:23" ht="30">
      <c r="B18" s="49">
        <v>15</v>
      </c>
      <c r="C18" s="61" t="s">
        <v>60</v>
      </c>
      <c r="D18" s="27">
        <v>78621415000</v>
      </c>
      <c r="E18" s="27"/>
      <c r="F18" s="64" t="s">
        <v>75</v>
      </c>
      <c r="G18" s="45"/>
      <c r="H18" s="73" t="s">
        <v>15</v>
      </c>
      <c r="I18" s="73" t="s">
        <v>17</v>
      </c>
      <c r="J18" s="64">
        <v>2</v>
      </c>
      <c r="K18" s="64">
        <v>0.75</v>
      </c>
      <c r="L18" s="46"/>
      <c r="M18" s="46"/>
      <c r="N18" s="46"/>
      <c r="O18" s="69" t="s">
        <v>103</v>
      </c>
      <c r="P18" s="70" t="s">
        <v>104</v>
      </c>
      <c r="Q18" s="71" t="s">
        <v>107</v>
      </c>
      <c r="W18" s="29" t="str">
        <f t="shared" si="0"/>
        <v>621</v>
      </c>
    </row>
    <row r="19" spans="2:23" ht="30">
      <c r="B19" s="49">
        <v>16</v>
      </c>
      <c r="C19" s="61" t="s">
        <v>60</v>
      </c>
      <c r="D19" s="27">
        <v>78621415000</v>
      </c>
      <c r="E19" s="27"/>
      <c r="F19" s="64" t="s">
        <v>76</v>
      </c>
      <c r="G19" s="45"/>
      <c r="H19" s="73" t="s">
        <v>15</v>
      </c>
      <c r="I19" s="73" t="s">
        <v>17</v>
      </c>
      <c r="J19" s="64">
        <v>2</v>
      </c>
      <c r="K19" s="64">
        <v>0.75</v>
      </c>
      <c r="L19" s="46"/>
      <c r="M19" s="46"/>
      <c r="N19" s="46"/>
      <c r="O19" s="69" t="s">
        <v>103</v>
      </c>
      <c r="P19" s="70" t="s">
        <v>104</v>
      </c>
      <c r="Q19" s="71" t="s">
        <v>107</v>
      </c>
      <c r="W19" s="29" t="str">
        <f t="shared" si="0"/>
        <v>621</v>
      </c>
    </row>
    <row r="20" spans="2:23" ht="30">
      <c r="B20" s="49">
        <v>17</v>
      </c>
      <c r="C20" s="61" t="s">
        <v>60</v>
      </c>
      <c r="D20" s="27">
        <v>78621415000</v>
      </c>
      <c r="E20" s="27"/>
      <c r="F20" s="64" t="s">
        <v>77</v>
      </c>
      <c r="G20" s="45"/>
      <c r="H20" s="73" t="s">
        <v>15</v>
      </c>
      <c r="I20" s="73" t="s">
        <v>17</v>
      </c>
      <c r="J20" s="64">
        <v>2</v>
      </c>
      <c r="K20" s="64">
        <v>0.75</v>
      </c>
      <c r="L20" s="46"/>
      <c r="M20" s="46"/>
      <c r="N20" s="46"/>
      <c r="O20" s="69" t="s">
        <v>103</v>
      </c>
      <c r="P20" s="70" t="s">
        <v>104</v>
      </c>
      <c r="Q20" s="71" t="s">
        <v>107</v>
      </c>
      <c r="W20" s="29" t="str">
        <f t="shared" si="0"/>
        <v>621</v>
      </c>
    </row>
    <row r="21" spans="2:23" ht="30">
      <c r="B21" s="49">
        <v>18</v>
      </c>
      <c r="C21" s="61" t="s">
        <v>60</v>
      </c>
      <c r="D21" s="27">
        <v>78621415000</v>
      </c>
      <c r="E21" s="27"/>
      <c r="F21" s="64" t="s">
        <v>78</v>
      </c>
      <c r="G21" s="45"/>
      <c r="H21" s="73" t="s">
        <v>15</v>
      </c>
      <c r="I21" s="73" t="s">
        <v>17</v>
      </c>
      <c r="J21" s="64">
        <v>2</v>
      </c>
      <c r="K21" s="64">
        <v>0.75</v>
      </c>
      <c r="L21" s="46"/>
      <c r="M21" s="46"/>
      <c r="N21" s="46"/>
      <c r="O21" s="69" t="s">
        <v>103</v>
      </c>
      <c r="P21" s="70" t="s">
        <v>104</v>
      </c>
      <c r="Q21" s="71" t="s">
        <v>107</v>
      </c>
      <c r="W21" s="29" t="str">
        <f t="shared" si="0"/>
        <v>621</v>
      </c>
    </row>
    <row r="22" spans="2:23" ht="30">
      <c r="B22" s="49">
        <v>19</v>
      </c>
      <c r="C22" s="61" t="s">
        <v>60</v>
      </c>
      <c r="D22" s="27">
        <v>78621415000</v>
      </c>
      <c r="E22" s="27"/>
      <c r="F22" s="64" t="s">
        <v>79</v>
      </c>
      <c r="G22" s="45"/>
      <c r="H22" s="73" t="s">
        <v>15</v>
      </c>
      <c r="I22" s="73" t="s">
        <v>17</v>
      </c>
      <c r="J22" s="64">
        <v>4</v>
      </c>
      <c r="K22" s="64">
        <v>0.75</v>
      </c>
      <c r="L22" s="46"/>
      <c r="M22" s="46"/>
      <c r="N22" s="46"/>
      <c r="O22" s="69" t="s">
        <v>103</v>
      </c>
      <c r="P22" s="70" t="s">
        <v>104</v>
      </c>
      <c r="Q22" s="71" t="s">
        <v>107</v>
      </c>
      <c r="W22" s="29" t="str">
        <f t="shared" si="0"/>
        <v>621</v>
      </c>
    </row>
    <row r="23" spans="2:23" ht="30">
      <c r="B23" s="49">
        <v>20</v>
      </c>
      <c r="C23" s="61" t="s">
        <v>60</v>
      </c>
      <c r="D23" s="27">
        <v>78621415000</v>
      </c>
      <c r="E23" s="27"/>
      <c r="F23" s="64" t="s">
        <v>80</v>
      </c>
      <c r="G23" s="45"/>
      <c r="H23" s="73" t="s">
        <v>15</v>
      </c>
      <c r="I23" s="73" t="s">
        <v>17</v>
      </c>
      <c r="J23" s="64">
        <v>2</v>
      </c>
      <c r="K23" s="64">
        <v>0.75</v>
      </c>
      <c r="L23" s="46"/>
      <c r="M23" s="46"/>
      <c r="N23" s="46"/>
      <c r="O23" s="69" t="s">
        <v>103</v>
      </c>
      <c r="P23" s="70" t="s">
        <v>104</v>
      </c>
      <c r="Q23" s="71" t="s">
        <v>107</v>
      </c>
      <c r="W23" s="29" t="str">
        <f t="shared" si="0"/>
        <v>621</v>
      </c>
    </row>
    <row r="24" spans="2:23" ht="30">
      <c r="B24" s="49">
        <v>21</v>
      </c>
      <c r="C24" s="61" t="s">
        <v>60</v>
      </c>
      <c r="D24" s="27">
        <v>78621415000</v>
      </c>
      <c r="E24" s="27"/>
      <c r="F24" s="64" t="s">
        <v>81</v>
      </c>
      <c r="G24" s="45"/>
      <c r="H24" s="73" t="s">
        <v>15</v>
      </c>
      <c r="I24" s="73" t="s">
        <v>17</v>
      </c>
      <c r="J24" s="64">
        <v>6</v>
      </c>
      <c r="K24" s="64">
        <v>0.75</v>
      </c>
      <c r="L24" s="46"/>
      <c r="M24" s="46"/>
      <c r="N24" s="46"/>
      <c r="O24" s="69" t="s">
        <v>103</v>
      </c>
      <c r="P24" s="70" t="s">
        <v>104</v>
      </c>
      <c r="Q24" s="71" t="s">
        <v>107</v>
      </c>
      <c r="W24" s="29" t="str">
        <f t="shared" si="0"/>
        <v>621</v>
      </c>
    </row>
    <row r="25" spans="2:23" ht="30">
      <c r="B25" s="49">
        <v>22</v>
      </c>
      <c r="C25" s="61" t="s">
        <v>60</v>
      </c>
      <c r="D25" s="27">
        <v>78621415000</v>
      </c>
      <c r="E25" s="27"/>
      <c r="F25" s="64" t="s">
        <v>82</v>
      </c>
      <c r="G25" s="45"/>
      <c r="H25" s="73" t="s">
        <v>15</v>
      </c>
      <c r="I25" s="73" t="s">
        <v>17</v>
      </c>
      <c r="J25" s="64">
        <v>3</v>
      </c>
      <c r="K25" s="64">
        <v>0.75</v>
      </c>
      <c r="L25" s="46"/>
      <c r="M25" s="46"/>
      <c r="N25" s="46"/>
      <c r="O25" s="69" t="s">
        <v>103</v>
      </c>
      <c r="P25" s="70" t="s">
        <v>104</v>
      </c>
      <c r="Q25" s="71" t="s">
        <v>107</v>
      </c>
      <c r="W25" s="29" t="str">
        <f t="shared" si="0"/>
        <v>621</v>
      </c>
    </row>
    <row r="26" spans="2:23" ht="30">
      <c r="B26" s="49">
        <v>23</v>
      </c>
      <c r="C26" s="61" t="s">
        <v>60</v>
      </c>
      <c r="D26" s="27">
        <v>78621415000</v>
      </c>
      <c r="E26" s="27"/>
      <c r="F26" s="64" t="s">
        <v>83</v>
      </c>
      <c r="G26" s="45"/>
      <c r="H26" s="73" t="s">
        <v>15</v>
      </c>
      <c r="I26" s="73" t="s">
        <v>17</v>
      </c>
      <c r="J26" s="64">
        <v>2</v>
      </c>
      <c r="K26" s="64">
        <v>0.75</v>
      </c>
      <c r="L26" s="46"/>
      <c r="M26" s="46"/>
      <c r="N26" s="46"/>
      <c r="O26" s="69" t="s">
        <v>103</v>
      </c>
      <c r="P26" s="70" t="s">
        <v>104</v>
      </c>
      <c r="Q26" s="71" t="s">
        <v>107</v>
      </c>
      <c r="W26" s="29" t="str">
        <f t="shared" si="0"/>
        <v>621</v>
      </c>
    </row>
    <row r="27" spans="2:23" ht="30">
      <c r="B27" s="49">
        <v>24</v>
      </c>
      <c r="C27" s="61" t="s">
        <v>60</v>
      </c>
      <c r="D27" s="27">
        <v>78621415000</v>
      </c>
      <c r="E27" s="27"/>
      <c r="F27" s="64" t="s">
        <v>84</v>
      </c>
      <c r="G27" s="45"/>
      <c r="H27" s="73" t="s">
        <v>15</v>
      </c>
      <c r="I27" s="73" t="s">
        <v>17</v>
      </c>
      <c r="J27" s="64">
        <v>1</v>
      </c>
      <c r="K27" s="64">
        <v>0.75</v>
      </c>
      <c r="L27" s="46"/>
      <c r="M27" s="46"/>
      <c r="N27" s="46"/>
      <c r="O27" s="69" t="s">
        <v>103</v>
      </c>
      <c r="P27" s="70" t="s">
        <v>104</v>
      </c>
      <c r="Q27" s="71" t="s">
        <v>107</v>
      </c>
      <c r="W27" s="29" t="str">
        <f t="shared" si="0"/>
        <v>621</v>
      </c>
    </row>
    <row r="28" spans="2:23" ht="30">
      <c r="B28" s="49">
        <v>25</v>
      </c>
      <c r="C28" s="61" t="s">
        <v>60</v>
      </c>
      <c r="D28" s="27">
        <v>78621415000</v>
      </c>
      <c r="E28" s="27"/>
      <c r="F28" s="64" t="s">
        <v>85</v>
      </c>
      <c r="G28" s="45"/>
      <c r="H28" s="73" t="s">
        <v>15</v>
      </c>
      <c r="I28" s="73" t="s">
        <v>17</v>
      </c>
      <c r="J28" s="64">
        <v>6</v>
      </c>
      <c r="K28" s="64">
        <v>0.75</v>
      </c>
      <c r="L28" s="46"/>
      <c r="M28" s="46"/>
      <c r="N28" s="46"/>
      <c r="O28" s="69" t="s">
        <v>103</v>
      </c>
      <c r="P28" s="70" t="s">
        <v>104</v>
      </c>
      <c r="Q28" s="71" t="s">
        <v>107</v>
      </c>
      <c r="W28" s="29" t="str">
        <f t="shared" si="0"/>
        <v>621</v>
      </c>
    </row>
    <row r="29" spans="2:23" ht="30">
      <c r="B29" s="49">
        <v>26</v>
      </c>
      <c r="C29" s="61" t="s">
        <v>60</v>
      </c>
      <c r="D29" s="27">
        <v>78621415000</v>
      </c>
      <c r="E29" s="27"/>
      <c r="F29" s="64" t="s">
        <v>86</v>
      </c>
      <c r="G29" s="45"/>
      <c r="H29" s="73" t="s">
        <v>15</v>
      </c>
      <c r="I29" s="73" t="s">
        <v>17</v>
      </c>
      <c r="J29" s="64">
        <v>1</v>
      </c>
      <c r="K29" s="64">
        <v>0.75</v>
      </c>
      <c r="L29" s="46"/>
      <c r="M29" s="46"/>
      <c r="N29" s="46"/>
      <c r="O29" s="69" t="s">
        <v>103</v>
      </c>
      <c r="P29" s="70" t="s">
        <v>104</v>
      </c>
      <c r="Q29" s="71" t="s">
        <v>107</v>
      </c>
      <c r="W29" s="29" t="str">
        <f t="shared" si="0"/>
        <v>621</v>
      </c>
    </row>
    <row r="30" spans="2:23" ht="30">
      <c r="B30" s="49">
        <v>27</v>
      </c>
      <c r="C30" s="61" t="s">
        <v>60</v>
      </c>
      <c r="D30" s="27">
        <v>78621415000</v>
      </c>
      <c r="E30" s="27"/>
      <c r="F30" s="64" t="s">
        <v>87</v>
      </c>
      <c r="G30" s="45"/>
      <c r="H30" s="73" t="s">
        <v>15</v>
      </c>
      <c r="I30" s="73" t="s">
        <v>17</v>
      </c>
      <c r="J30" s="64">
        <v>5</v>
      </c>
      <c r="K30" s="64">
        <v>0.75</v>
      </c>
      <c r="L30" s="46"/>
      <c r="M30" s="46"/>
      <c r="N30" s="46"/>
      <c r="O30" s="69" t="s">
        <v>103</v>
      </c>
      <c r="P30" s="70" t="s">
        <v>104</v>
      </c>
      <c r="Q30" s="71" t="s">
        <v>107</v>
      </c>
      <c r="W30" s="29" t="str">
        <f t="shared" si="0"/>
        <v>621</v>
      </c>
    </row>
    <row r="31" spans="2:23" ht="30">
      <c r="B31" s="49">
        <v>28</v>
      </c>
      <c r="C31" s="61" t="s">
        <v>60</v>
      </c>
      <c r="D31" s="27">
        <v>78621415000</v>
      </c>
      <c r="E31" s="27"/>
      <c r="F31" s="64" t="s">
        <v>88</v>
      </c>
      <c r="G31" s="45"/>
      <c r="H31" s="73" t="s">
        <v>15</v>
      </c>
      <c r="I31" s="73" t="s">
        <v>17</v>
      </c>
      <c r="J31" s="64">
        <v>8</v>
      </c>
      <c r="K31" s="64">
        <v>0.75</v>
      </c>
      <c r="L31" s="46"/>
      <c r="M31" s="46"/>
      <c r="N31" s="46"/>
      <c r="O31" s="69" t="s">
        <v>103</v>
      </c>
      <c r="P31" s="70" t="s">
        <v>104</v>
      </c>
      <c r="Q31" s="71" t="s">
        <v>107</v>
      </c>
      <c r="W31" s="29" t="str">
        <f t="shared" si="0"/>
        <v>621</v>
      </c>
    </row>
    <row r="32" spans="2:23" ht="30">
      <c r="B32" s="49">
        <v>29</v>
      </c>
      <c r="C32" s="61" t="s">
        <v>60</v>
      </c>
      <c r="D32" s="27">
        <v>78621415000</v>
      </c>
      <c r="E32" s="27"/>
      <c r="F32" s="64" t="s">
        <v>89</v>
      </c>
      <c r="G32" s="45"/>
      <c r="H32" s="73" t="s">
        <v>15</v>
      </c>
      <c r="I32" s="73" t="s">
        <v>17</v>
      </c>
      <c r="J32" s="64">
        <v>3</v>
      </c>
      <c r="K32" s="64">
        <v>0.75</v>
      </c>
      <c r="L32" s="46"/>
      <c r="M32" s="46"/>
      <c r="N32" s="46"/>
      <c r="O32" s="69" t="s">
        <v>103</v>
      </c>
      <c r="P32" s="70" t="s">
        <v>104</v>
      </c>
      <c r="Q32" s="71" t="s">
        <v>107</v>
      </c>
      <c r="W32" s="29" t="str">
        <f t="shared" si="0"/>
        <v>621</v>
      </c>
    </row>
    <row r="33" spans="2:23" ht="30">
      <c r="B33" s="49">
        <v>30</v>
      </c>
      <c r="C33" s="61" t="s">
        <v>60</v>
      </c>
      <c r="D33" s="27">
        <v>78621415000</v>
      </c>
      <c r="E33" s="27"/>
      <c r="F33" s="64" t="s">
        <v>63</v>
      </c>
      <c r="G33" s="45"/>
      <c r="H33" s="73" t="s">
        <v>15</v>
      </c>
      <c r="I33" s="73" t="s">
        <v>17</v>
      </c>
      <c r="J33" s="64">
        <v>3</v>
      </c>
      <c r="K33" s="64">
        <v>0.75</v>
      </c>
      <c r="L33" s="46"/>
      <c r="M33" s="46"/>
      <c r="N33" s="46"/>
      <c r="O33" s="69" t="s">
        <v>103</v>
      </c>
      <c r="P33" s="70" t="s">
        <v>104</v>
      </c>
      <c r="Q33" s="71" t="s">
        <v>107</v>
      </c>
      <c r="W33" s="29" t="str">
        <f t="shared" si="0"/>
        <v>621</v>
      </c>
    </row>
    <row r="34" spans="2:23" ht="30">
      <c r="B34" s="49">
        <v>31</v>
      </c>
      <c r="C34" s="61" t="s">
        <v>60</v>
      </c>
      <c r="D34" s="27">
        <v>78621415000</v>
      </c>
      <c r="E34" s="27"/>
      <c r="F34" s="64" t="s">
        <v>63</v>
      </c>
      <c r="G34" s="45"/>
      <c r="H34" s="73" t="s">
        <v>15</v>
      </c>
      <c r="I34" s="73" t="s">
        <v>17</v>
      </c>
      <c r="J34" s="64">
        <v>2</v>
      </c>
      <c r="K34" s="64">
        <v>0.75</v>
      </c>
      <c r="L34" s="46"/>
      <c r="M34" s="46"/>
      <c r="N34" s="46"/>
      <c r="O34" s="69" t="s">
        <v>103</v>
      </c>
      <c r="P34" s="70" t="s">
        <v>104</v>
      </c>
      <c r="Q34" s="71" t="s">
        <v>107</v>
      </c>
      <c r="W34" s="29" t="str">
        <f t="shared" si="0"/>
        <v>621</v>
      </c>
    </row>
    <row r="35" spans="2:23" ht="30">
      <c r="B35" s="49">
        <v>32</v>
      </c>
      <c r="C35" s="61" t="s">
        <v>60</v>
      </c>
      <c r="D35" s="27">
        <v>78621415000</v>
      </c>
      <c r="E35" s="27"/>
      <c r="F35" s="64" t="s">
        <v>90</v>
      </c>
      <c r="G35" s="45"/>
      <c r="H35" s="73" t="s">
        <v>15</v>
      </c>
      <c r="I35" s="73" t="s">
        <v>17</v>
      </c>
      <c r="J35" s="64">
        <v>2</v>
      </c>
      <c r="K35" s="64">
        <v>0.75</v>
      </c>
      <c r="L35" s="46"/>
      <c r="M35" s="46"/>
      <c r="N35" s="46"/>
      <c r="O35" s="69" t="s">
        <v>103</v>
      </c>
      <c r="P35" s="70" t="s">
        <v>104</v>
      </c>
      <c r="Q35" s="71" t="s">
        <v>107</v>
      </c>
      <c r="W35" s="29" t="str">
        <f t="shared" si="0"/>
        <v>621</v>
      </c>
    </row>
    <row r="36" spans="2:23" ht="30">
      <c r="B36" s="49">
        <v>33</v>
      </c>
      <c r="C36" s="61" t="s">
        <v>60</v>
      </c>
      <c r="D36" s="27">
        <v>78621415000</v>
      </c>
      <c r="E36" s="27"/>
      <c r="F36" s="64" t="s">
        <v>90</v>
      </c>
      <c r="G36" s="45"/>
      <c r="H36" s="73" t="s">
        <v>15</v>
      </c>
      <c r="I36" s="73" t="s">
        <v>17</v>
      </c>
      <c r="J36" s="64">
        <v>6</v>
      </c>
      <c r="K36" s="64">
        <v>0.75</v>
      </c>
      <c r="L36" s="46"/>
      <c r="M36" s="46"/>
      <c r="N36" s="46"/>
      <c r="O36" s="69" t="s">
        <v>103</v>
      </c>
      <c r="P36" s="70" t="s">
        <v>104</v>
      </c>
      <c r="Q36" s="71" t="s">
        <v>107</v>
      </c>
      <c r="W36" s="29" t="str">
        <f t="shared" si="0"/>
        <v>621</v>
      </c>
    </row>
    <row r="37" spans="2:23" ht="30">
      <c r="B37" s="49">
        <v>34</v>
      </c>
      <c r="C37" s="61" t="s">
        <v>60</v>
      </c>
      <c r="D37" s="27">
        <v>78621415000</v>
      </c>
      <c r="E37" s="27"/>
      <c r="F37" s="64" t="s">
        <v>91</v>
      </c>
      <c r="G37" s="45"/>
      <c r="H37" s="73" t="s">
        <v>15</v>
      </c>
      <c r="I37" s="73" t="s">
        <v>17</v>
      </c>
      <c r="J37" s="64">
        <v>4</v>
      </c>
      <c r="K37" s="64">
        <v>0.75</v>
      </c>
      <c r="L37" s="46"/>
      <c r="M37" s="46"/>
      <c r="N37" s="46"/>
      <c r="O37" s="69" t="s">
        <v>103</v>
      </c>
      <c r="P37" s="70" t="s">
        <v>104</v>
      </c>
      <c r="Q37" s="71" t="s">
        <v>107</v>
      </c>
      <c r="W37" s="29" t="str">
        <f t="shared" si="0"/>
        <v>621</v>
      </c>
    </row>
    <row r="38" spans="2:23" ht="30">
      <c r="B38" s="49">
        <v>35</v>
      </c>
      <c r="C38" s="61" t="s">
        <v>60</v>
      </c>
      <c r="D38" s="27">
        <v>78621415000</v>
      </c>
      <c r="E38" s="27"/>
      <c r="F38" s="64" t="s">
        <v>92</v>
      </c>
      <c r="G38" s="45"/>
      <c r="H38" s="73" t="s">
        <v>15</v>
      </c>
      <c r="I38" s="73" t="s">
        <v>17</v>
      </c>
      <c r="J38" s="64">
        <v>3</v>
      </c>
      <c r="K38" s="64">
        <v>0.75</v>
      </c>
      <c r="L38" s="46"/>
      <c r="M38" s="46"/>
      <c r="N38" s="46"/>
      <c r="O38" s="69" t="s">
        <v>103</v>
      </c>
      <c r="P38" s="70" t="s">
        <v>104</v>
      </c>
      <c r="Q38" s="71" t="s">
        <v>107</v>
      </c>
      <c r="W38" s="29" t="str">
        <f t="shared" si="0"/>
        <v>621</v>
      </c>
    </row>
    <row r="39" spans="2:23" ht="30">
      <c r="B39" s="49">
        <v>36</v>
      </c>
      <c r="C39" s="61" t="s">
        <v>60</v>
      </c>
      <c r="D39" s="27">
        <v>78621415000</v>
      </c>
      <c r="E39" s="27"/>
      <c r="F39" s="64" t="s">
        <v>93</v>
      </c>
      <c r="G39" s="45"/>
      <c r="H39" s="73" t="s">
        <v>15</v>
      </c>
      <c r="I39" s="73" t="s">
        <v>17</v>
      </c>
      <c r="J39" s="64">
        <v>2</v>
      </c>
      <c r="K39" s="64">
        <v>0.75</v>
      </c>
      <c r="L39" s="46"/>
      <c r="M39" s="46"/>
      <c r="N39" s="46"/>
      <c r="O39" s="69" t="s">
        <v>103</v>
      </c>
      <c r="P39" s="70" t="s">
        <v>104</v>
      </c>
      <c r="Q39" s="71" t="s">
        <v>107</v>
      </c>
      <c r="W39" s="29" t="str">
        <f t="shared" si="0"/>
        <v>621</v>
      </c>
    </row>
    <row r="40" spans="2:23" ht="30">
      <c r="B40" s="49">
        <v>37</v>
      </c>
      <c r="C40" s="61" t="s">
        <v>60</v>
      </c>
      <c r="D40" s="27">
        <v>78621415000</v>
      </c>
      <c r="E40" s="27"/>
      <c r="F40" s="64" t="s">
        <v>94</v>
      </c>
      <c r="G40" s="45"/>
      <c r="H40" s="73" t="s">
        <v>15</v>
      </c>
      <c r="I40" s="73" t="s">
        <v>17</v>
      </c>
      <c r="J40" s="64">
        <v>4</v>
      </c>
      <c r="K40" s="64">
        <v>0.75</v>
      </c>
      <c r="L40" s="46"/>
      <c r="M40" s="46"/>
      <c r="N40" s="46"/>
      <c r="O40" s="69" t="s">
        <v>103</v>
      </c>
      <c r="P40" s="70" t="s">
        <v>104</v>
      </c>
      <c r="Q40" s="71" t="s">
        <v>107</v>
      </c>
      <c r="W40" s="29" t="str">
        <f t="shared" si="0"/>
        <v>621</v>
      </c>
    </row>
    <row r="41" spans="2:23" ht="30">
      <c r="B41" s="49">
        <v>38</v>
      </c>
      <c r="C41" s="61" t="s">
        <v>60</v>
      </c>
      <c r="D41" s="27">
        <v>78621415000</v>
      </c>
      <c r="E41" s="27"/>
      <c r="F41" s="64" t="s">
        <v>95</v>
      </c>
      <c r="G41" s="45"/>
      <c r="H41" s="73" t="s">
        <v>15</v>
      </c>
      <c r="I41" s="73" t="s">
        <v>17</v>
      </c>
      <c r="J41" s="64">
        <v>1</v>
      </c>
      <c r="K41" s="64">
        <v>0.75</v>
      </c>
      <c r="L41" s="46"/>
      <c r="M41" s="46"/>
      <c r="N41" s="46"/>
      <c r="O41" s="69" t="s">
        <v>103</v>
      </c>
      <c r="P41" s="70" t="s">
        <v>104</v>
      </c>
      <c r="Q41" s="71" t="s">
        <v>107</v>
      </c>
      <c r="W41" s="29" t="str">
        <f t="shared" si="0"/>
        <v>621</v>
      </c>
    </row>
    <row r="42" spans="2:23" ht="30">
      <c r="B42" s="49">
        <v>39</v>
      </c>
      <c r="C42" s="61" t="s">
        <v>60</v>
      </c>
      <c r="D42" s="27">
        <v>78621415000</v>
      </c>
      <c r="E42" s="27"/>
      <c r="F42" s="64" t="s">
        <v>96</v>
      </c>
      <c r="G42" s="45"/>
      <c r="H42" s="73" t="s">
        <v>15</v>
      </c>
      <c r="I42" s="73" t="s">
        <v>17</v>
      </c>
      <c r="J42" s="64">
        <v>2</v>
      </c>
      <c r="K42" s="64">
        <v>0.75</v>
      </c>
      <c r="L42" s="46"/>
      <c r="M42" s="46"/>
      <c r="N42" s="46"/>
      <c r="O42" s="69" t="s">
        <v>103</v>
      </c>
      <c r="P42" s="70" t="s">
        <v>104</v>
      </c>
      <c r="Q42" s="71" t="s">
        <v>107</v>
      </c>
      <c r="W42" s="29" t="str">
        <f t="shared" si="0"/>
        <v>621</v>
      </c>
    </row>
    <row r="43" spans="2:23" ht="30">
      <c r="B43" s="49">
        <v>40</v>
      </c>
      <c r="C43" s="61" t="s">
        <v>60</v>
      </c>
      <c r="D43" s="27">
        <v>78621415000</v>
      </c>
      <c r="E43" s="27"/>
      <c r="F43" s="64" t="s">
        <v>97</v>
      </c>
      <c r="G43" s="45"/>
      <c r="H43" s="73" t="s">
        <v>15</v>
      </c>
      <c r="I43" s="73" t="s">
        <v>17</v>
      </c>
      <c r="J43" s="64">
        <v>2</v>
      </c>
      <c r="K43" s="64">
        <v>0.75</v>
      </c>
      <c r="L43" s="46"/>
      <c r="M43" s="46"/>
      <c r="N43" s="46"/>
      <c r="O43" s="69" t="s">
        <v>103</v>
      </c>
      <c r="P43" s="70" t="s">
        <v>104</v>
      </c>
      <c r="Q43" s="71" t="s">
        <v>107</v>
      </c>
      <c r="W43" s="29" t="str">
        <f t="shared" si="0"/>
        <v>621</v>
      </c>
    </row>
    <row r="44" spans="2:23" ht="30">
      <c r="B44" s="49">
        <v>41</v>
      </c>
      <c r="C44" s="61" t="s">
        <v>60</v>
      </c>
      <c r="D44" s="27">
        <v>78621415000</v>
      </c>
      <c r="E44" s="27"/>
      <c r="F44" s="64" t="s">
        <v>97</v>
      </c>
      <c r="G44" s="45"/>
      <c r="H44" s="73" t="s">
        <v>15</v>
      </c>
      <c r="I44" s="73" t="s">
        <v>17</v>
      </c>
      <c r="J44" s="64">
        <v>7</v>
      </c>
      <c r="K44" s="64">
        <v>0.75</v>
      </c>
      <c r="L44" s="46"/>
      <c r="M44" s="46"/>
      <c r="N44" s="46"/>
      <c r="O44" s="69" t="s">
        <v>103</v>
      </c>
      <c r="P44" s="70" t="s">
        <v>104</v>
      </c>
      <c r="Q44" s="71" t="s">
        <v>107</v>
      </c>
      <c r="W44" s="29" t="str">
        <f t="shared" si="0"/>
        <v>621</v>
      </c>
    </row>
    <row r="45" spans="2:23" ht="30">
      <c r="B45" s="49">
        <v>42</v>
      </c>
      <c r="C45" s="61" t="s">
        <v>60</v>
      </c>
      <c r="D45" s="27">
        <v>78621415000</v>
      </c>
      <c r="E45" s="27"/>
      <c r="F45" s="64" t="s">
        <v>98</v>
      </c>
      <c r="G45" s="45"/>
      <c r="H45" s="73" t="s">
        <v>15</v>
      </c>
      <c r="I45" s="73" t="s">
        <v>17</v>
      </c>
      <c r="J45" s="64">
        <v>5</v>
      </c>
      <c r="K45" s="64">
        <v>0.75</v>
      </c>
      <c r="L45" s="46"/>
      <c r="M45" s="46"/>
      <c r="N45" s="46"/>
      <c r="O45" s="69" t="s">
        <v>103</v>
      </c>
      <c r="P45" s="70" t="s">
        <v>104</v>
      </c>
      <c r="Q45" s="71" t="s">
        <v>107</v>
      </c>
      <c r="W45" s="29" t="str">
        <f t="shared" si="0"/>
        <v>621</v>
      </c>
    </row>
    <row r="46" spans="2:23" ht="30">
      <c r="B46" s="49">
        <v>43</v>
      </c>
      <c r="C46" s="61" t="s">
        <v>60</v>
      </c>
      <c r="D46" s="27">
        <v>78621415000</v>
      </c>
      <c r="E46" s="27"/>
      <c r="F46" s="64" t="s">
        <v>99</v>
      </c>
      <c r="G46" s="45"/>
      <c r="H46" s="73" t="s">
        <v>15</v>
      </c>
      <c r="I46" s="73" t="s">
        <v>17</v>
      </c>
      <c r="J46" s="64">
        <v>1</v>
      </c>
      <c r="K46" s="64">
        <v>0.75</v>
      </c>
      <c r="L46" s="46"/>
      <c r="M46" s="46"/>
      <c r="N46" s="46"/>
      <c r="O46" s="69" t="s">
        <v>103</v>
      </c>
      <c r="P46" s="70" t="s">
        <v>104</v>
      </c>
      <c r="Q46" s="71" t="s">
        <v>107</v>
      </c>
      <c r="W46" s="29" t="str">
        <f t="shared" si="0"/>
        <v>621</v>
      </c>
    </row>
    <row r="47" spans="2:23" ht="30">
      <c r="B47" s="49">
        <v>44</v>
      </c>
      <c r="C47" s="61" t="s">
        <v>60</v>
      </c>
      <c r="D47" s="27">
        <v>78621415000</v>
      </c>
      <c r="E47" s="27"/>
      <c r="F47" s="64" t="s">
        <v>100</v>
      </c>
      <c r="G47" s="45"/>
      <c r="H47" s="73" t="s">
        <v>15</v>
      </c>
      <c r="I47" s="73" t="s">
        <v>17</v>
      </c>
      <c r="J47" s="64">
        <v>3</v>
      </c>
      <c r="K47" s="64">
        <v>0.75</v>
      </c>
      <c r="L47" s="46"/>
      <c r="M47" s="46"/>
      <c r="N47" s="46"/>
      <c r="O47" s="69" t="s">
        <v>103</v>
      </c>
      <c r="P47" s="70" t="s">
        <v>104</v>
      </c>
      <c r="Q47" s="71" t="s">
        <v>107</v>
      </c>
      <c r="W47" s="29" t="str">
        <f t="shared" si="0"/>
        <v>621</v>
      </c>
    </row>
    <row r="48" spans="2:23">
      <c r="J48" s="34">
        <f>SUM(J4:J47)</f>
        <v>136</v>
      </c>
    </row>
  </sheetData>
  <conditionalFormatting sqref="W1:W1048576">
    <cfRule type="uniqueValues" dxfId="0" priority="1"/>
  </conditionalFormatting>
  <dataValidations disablePrompts="1" xWindow="320" yWindow="347" count="3">
    <dataValidation type="list" allowBlank="1" showInputMessage="1" showErrorMessage="1" promptTitle="Подсказка" prompt="Выберите вариант из списка" sqref="I4:I7 I9:I47">
      <formula1>"Асфальт, Грунт, Бетон, Брусчатка"</formula1>
    </dataValidation>
    <dataValidation allowBlank="1" showInputMessage="1" showErrorMessage="1" promptTitle="Подсказка" prompt="Выберите вариант из списка" sqref="H2:H3 H48:H1048576"/>
    <dataValidation type="list" allowBlank="1" showInputMessage="1" showErrorMessage="1" promptTitle="Подсказка" prompt="Выберите вариант из списка" sqref="H4:H7 H9:H47">
      <formula1>"Открытая, Закрытая"</formula1>
    </dataValidation>
  </dataValidations>
  <pageMargins left="0.39370078740157483" right="0.39370078740157483" top="0.78740157480314965" bottom="0.78740157480314965" header="0.31496062992125984" footer="0.31496062992125984"/>
  <pageSetup paperSize="9" scale="41" fitToHeight="10000" orientation="landscape" horizontalDpi="180" verticalDpi="180" r:id="rId1"/>
  <headerFooter>
    <oddFooter>Страница  &amp;P из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97"/>
  <sheetViews>
    <sheetView view="pageLayout" zoomScaleNormal="40" workbookViewId="0">
      <selection activeCell="F7" sqref="F7"/>
    </sheetView>
  </sheetViews>
  <sheetFormatPr defaultColWidth="7.7109375" defaultRowHeight="15"/>
  <cols>
    <col min="1" max="1" width="3.28515625" style="1" customWidth="1"/>
    <col min="2" max="2" width="6.7109375" style="39" bestFit="1" customWidth="1"/>
    <col min="3" max="3" width="39.28515625" style="56" bestFit="1" customWidth="1"/>
    <col min="4" max="4" width="12.7109375" style="37" customWidth="1"/>
    <col min="5" max="5" width="12" style="39" bestFit="1" customWidth="1"/>
    <col min="6" max="6" width="68" style="56" customWidth="1"/>
    <col min="7" max="7" width="18.7109375" style="37" bestFit="1" customWidth="1"/>
    <col min="8" max="8" width="11" style="41" customWidth="1"/>
    <col min="9" max="9" width="13.42578125" style="57" customWidth="1"/>
    <col min="10" max="10" width="14.42578125" style="44" customWidth="1"/>
    <col min="11" max="11" width="15.7109375" style="37" customWidth="1"/>
    <col min="12" max="12" width="13.140625" style="37" customWidth="1"/>
    <col min="13" max="13" width="27.28515625" style="57" customWidth="1"/>
    <col min="14" max="14" width="14.7109375" style="39" customWidth="1"/>
    <col min="15" max="15" width="51.42578125" style="56" bestFit="1" customWidth="1"/>
    <col min="16" max="22" width="7.7109375" style="1"/>
    <col min="23" max="23" width="7.7109375" style="1" hidden="1" customWidth="1"/>
    <col min="24" max="16384" width="7.7109375" style="1"/>
  </cols>
  <sheetData>
    <row r="1" spans="2:23">
      <c r="C1" s="47" t="s">
        <v>58</v>
      </c>
    </row>
    <row r="2" spans="2:23" ht="15.75" thickBot="1">
      <c r="B2" s="53" t="s">
        <v>59</v>
      </c>
    </row>
    <row r="3" spans="2:23" s="5" customFormat="1" ht="4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33</v>
      </c>
      <c r="K3" s="3" t="s">
        <v>34</v>
      </c>
      <c r="L3" s="3" t="s">
        <v>10</v>
      </c>
      <c r="M3" s="3" t="s">
        <v>11</v>
      </c>
      <c r="N3" s="3" t="s">
        <v>12</v>
      </c>
      <c r="O3" s="4" t="s">
        <v>13</v>
      </c>
      <c r="W3" s="5" t="s">
        <v>53</v>
      </c>
    </row>
    <row r="4" spans="2:23">
      <c r="B4" s="50">
        <v>1</v>
      </c>
      <c r="C4" s="76" t="s">
        <v>105</v>
      </c>
      <c r="D4" s="27">
        <v>78621415000</v>
      </c>
      <c r="E4" s="40"/>
      <c r="F4" s="54">
        <v>0</v>
      </c>
      <c r="G4" s="38">
        <v>0</v>
      </c>
      <c r="H4" s="42">
        <v>0</v>
      </c>
      <c r="I4" s="55">
        <v>0</v>
      </c>
      <c r="J4" s="51">
        <v>0</v>
      </c>
      <c r="K4" s="40">
        <v>0</v>
      </c>
      <c r="L4" s="40">
        <v>0</v>
      </c>
      <c r="M4" s="55">
        <v>0</v>
      </c>
      <c r="N4" s="40">
        <v>0</v>
      </c>
      <c r="O4" s="58">
        <v>0</v>
      </c>
      <c r="W4" s="24" t="str">
        <f t="shared" ref="W4:W17" si="0">MID(D4,3,3)</f>
        <v>621</v>
      </c>
    </row>
    <row r="5" spans="2:23">
      <c r="B5" s="50"/>
      <c r="C5" s="54"/>
      <c r="D5" s="40"/>
      <c r="E5" s="40"/>
      <c r="F5" s="54"/>
      <c r="G5" s="38"/>
      <c r="H5" s="42"/>
      <c r="I5" s="55"/>
      <c r="J5" s="51"/>
      <c r="K5" s="40"/>
      <c r="L5" s="40"/>
      <c r="M5" s="55"/>
      <c r="N5" s="40"/>
      <c r="O5" s="58"/>
      <c r="W5" s="24" t="str">
        <f t="shared" si="0"/>
        <v/>
      </c>
    </row>
    <row r="6" spans="2:23">
      <c r="B6" s="50"/>
      <c r="C6" s="54"/>
      <c r="D6" s="40"/>
      <c r="E6" s="40"/>
      <c r="F6" s="54"/>
      <c r="G6" s="38"/>
      <c r="H6" s="42"/>
      <c r="I6" s="55"/>
      <c r="J6" s="51"/>
      <c r="K6" s="40"/>
      <c r="L6" s="40"/>
      <c r="M6" s="55"/>
      <c r="N6" s="40"/>
      <c r="O6" s="58"/>
      <c r="W6" s="24" t="str">
        <f t="shared" si="0"/>
        <v/>
      </c>
    </row>
    <row r="7" spans="2:23">
      <c r="B7" s="50"/>
      <c r="C7" s="54"/>
      <c r="D7" s="40"/>
      <c r="E7" s="40"/>
      <c r="F7" s="54"/>
      <c r="G7" s="38"/>
      <c r="H7" s="42"/>
      <c r="I7" s="55"/>
      <c r="J7" s="51"/>
      <c r="K7" s="40"/>
      <c r="L7" s="40"/>
      <c r="M7" s="55"/>
      <c r="N7" s="40"/>
      <c r="O7" s="58"/>
      <c r="W7" s="24" t="str">
        <f t="shared" si="0"/>
        <v/>
      </c>
    </row>
    <row r="8" spans="2:23">
      <c r="B8" s="50"/>
      <c r="C8" s="54"/>
      <c r="D8" s="40"/>
      <c r="E8" s="40"/>
      <c r="F8" s="54"/>
      <c r="G8" s="38"/>
      <c r="H8" s="42"/>
      <c r="I8" s="55"/>
      <c r="J8" s="51"/>
      <c r="K8" s="40"/>
      <c r="L8" s="40"/>
      <c r="M8" s="55"/>
      <c r="N8" s="40"/>
      <c r="O8" s="58"/>
      <c r="W8" s="24" t="str">
        <f t="shared" si="0"/>
        <v/>
      </c>
    </row>
    <row r="9" spans="2:23">
      <c r="B9" s="50"/>
      <c r="C9" s="54"/>
      <c r="D9" s="40"/>
      <c r="E9" s="40"/>
      <c r="F9" s="54"/>
      <c r="G9" s="38"/>
      <c r="H9" s="42"/>
      <c r="I9" s="55"/>
      <c r="J9" s="51"/>
      <c r="K9" s="40"/>
      <c r="L9" s="40"/>
      <c r="M9" s="55"/>
      <c r="N9" s="40"/>
      <c r="O9" s="58"/>
      <c r="W9" s="24" t="str">
        <f t="shared" si="0"/>
        <v/>
      </c>
    </row>
    <row r="10" spans="2:23">
      <c r="B10" s="50"/>
      <c r="C10" s="54"/>
      <c r="D10" s="40"/>
      <c r="E10" s="40"/>
      <c r="F10" s="54"/>
      <c r="G10" s="38"/>
      <c r="H10" s="42"/>
      <c r="I10" s="55"/>
      <c r="J10" s="51"/>
      <c r="K10" s="40"/>
      <c r="L10" s="40"/>
      <c r="M10" s="55"/>
      <c r="N10" s="40"/>
      <c r="O10" s="58"/>
      <c r="W10" s="24" t="str">
        <f t="shared" si="0"/>
        <v/>
      </c>
    </row>
    <row r="11" spans="2:23">
      <c r="B11" s="50"/>
      <c r="C11" s="54"/>
      <c r="D11" s="40"/>
      <c r="E11" s="40"/>
      <c r="F11" s="54"/>
      <c r="G11" s="38"/>
      <c r="H11" s="42"/>
      <c r="I11" s="55"/>
      <c r="J11" s="51"/>
      <c r="K11" s="40"/>
      <c r="L11" s="40"/>
      <c r="M11" s="55"/>
      <c r="N11" s="40"/>
      <c r="O11" s="58"/>
      <c r="W11" s="24" t="str">
        <f t="shared" si="0"/>
        <v/>
      </c>
    </row>
    <row r="12" spans="2:23">
      <c r="B12" s="50"/>
      <c r="C12" s="35"/>
      <c r="D12" s="27"/>
      <c r="E12" s="40"/>
      <c r="F12" s="35"/>
      <c r="G12" s="45"/>
      <c r="H12" s="59"/>
      <c r="I12" s="48"/>
      <c r="J12" s="51"/>
      <c r="K12" s="40"/>
      <c r="L12" s="40"/>
      <c r="M12" s="55"/>
      <c r="N12" s="40"/>
      <c r="O12" s="60"/>
      <c r="W12" s="24"/>
    </row>
    <row r="13" spans="2:23">
      <c r="B13" s="50"/>
      <c r="C13" s="54"/>
      <c r="D13" s="40"/>
      <c r="E13" s="40"/>
      <c r="F13" s="54"/>
      <c r="G13" s="38"/>
      <c r="H13" s="42"/>
      <c r="I13" s="55"/>
      <c r="J13" s="51"/>
      <c r="K13" s="40"/>
      <c r="L13" s="40"/>
      <c r="M13" s="55"/>
      <c r="N13" s="40"/>
      <c r="O13" s="58"/>
      <c r="W13" s="24" t="str">
        <f t="shared" si="0"/>
        <v/>
      </c>
    </row>
    <row r="14" spans="2:23">
      <c r="B14" s="50"/>
      <c r="C14" s="54"/>
      <c r="D14" s="40"/>
      <c r="E14" s="40"/>
      <c r="F14" s="54"/>
      <c r="G14" s="38"/>
      <c r="H14" s="42"/>
      <c r="I14" s="55"/>
      <c r="J14" s="51"/>
      <c r="K14" s="40"/>
      <c r="L14" s="40"/>
      <c r="M14" s="55"/>
      <c r="N14" s="40"/>
      <c r="O14" s="58"/>
      <c r="W14" s="24" t="str">
        <f t="shared" si="0"/>
        <v/>
      </c>
    </row>
    <row r="15" spans="2:23">
      <c r="B15" s="50"/>
      <c r="C15" s="54"/>
      <c r="D15" s="40"/>
      <c r="E15" s="40"/>
      <c r="F15" s="54"/>
      <c r="G15" s="38"/>
      <c r="H15" s="42"/>
      <c r="I15" s="55"/>
      <c r="J15" s="51"/>
      <c r="K15" s="40"/>
      <c r="L15" s="40"/>
      <c r="M15" s="55"/>
      <c r="N15" s="40"/>
      <c r="O15" s="58"/>
      <c r="W15" s="24" t="str">
        <f t="shared" si="0"/>
        <v/>
      </c>
    </row>
    <row r="16" spans="2:23">
      <c r="B16" s="50"/>
      <c r="C16" s="54"/>
      <c r="D16" s="40"/>
      <c r="E16" s="40"/>
      <c r="F16" s="54"/>
      <c r="G16" s="38"/>
      <c r="H16" s="42"/>
      <c r="I16" s="55"/>
      <c r="J16" s="51"/>
      <c r="K16" s="40"/>
      <c r="L16" s="40"/>
      <c r="M16" s="55"/>
      <c r="N16" s="40"/>
      <c r="O16" s="58"/>
      <c r="W16" s="24" t="str">
        <f t="shared" si="0"/>
        <v/>
      </c>
    </row>
    <row r="17" spans="2:23">
      <c r="B17" s="50"/>
      <c r="C17" s="54"/>
      <c r="D17" s="40"/>
      <c r="E17" s="40"/>
      <c r="F17" s="54"/>
      <c r="G17" s="38"/>
      <c r="H17" s="42"/>
      <c r="I17" s="55"/>
      <c r="J17" s="51"/>
      <c r="K17" s="40"/>
      <c r="L17" s="40"/>
      <c r="M17" s="55"/>
      <c r="N17" s="40"/>
      <c r="O17" s="58"/>
      <c r="W17" s="24" t="str">
        <f t="shared" si="0"/>
        <v/>
      </c>
    </row>
    <row r="18" spans="2:23">
      <c r="B18" s="50"/>
      <c r="C18" s="54"/>
      <c r="D18" s="40"/>
      <c r="E18" s="40"/>
      <c r="F18" s="54"/>
      <c r="G18" s="38"/>
      <c r="H18" s="42"/>
      <c r="I18" s="55"/>
      <c r="J18" s="51"/>
      <c r="K18" s="40"/>
      <c r="L18" s="40"/>
      <c r="M18" s="55"/>
      <c r="N18" s="40"/>
      <c r="O18" s="58"/>
      <c r="W18" s="24" t="str">
        <f t="shared" ref="W18:W81" si="1">MID(D18,3,3)</f>
        <v/>
      </c>
    </row>
    <row r="19" spans="2:23">
      <c r="B19" s="50"/>
      <c r="C19" s="54"/>
      <c r="D19" s="40"/>
      <c r="E19" s="40"/>
      <c r="F19" s="54"/>
      <c r="G19" s="38"/>
      <c r="H19" s="42"/>
      <c r="I19" s="55"/>
      <c r="J19" s="51"/>
      <c r="K19" s="40"/>
      <c r="L19" s="40"/>
      <c r="M19" s="55"/>
      <c r="N19" s="40"/>
      <c r="O19" s="58"/>
      <c r="W19" s="24" t="str">
        <f t="shared" si="1"/>
        <v/>
      </c>
    </row>
    <row r="20" spans="2:23">
      <c r="B20" s="50"/>
      <c r="C20" s="54"/>
      <c r="D20" s="40"/>
      <c r="E20" s="40"/>
      <c r="F20" s="54"/>
      <c r="G20" s="38"/>
      <c r="H20" s="42"/>
      <c r="I20" s="55"/>
      <c r="J20" s="51"/>
      <c r="K20" s="40"/>
      <c r="L20" s="40"/>
      <c r="M20" s="55"/>
      <c r="N20" s="40"/>
      <c r="O20" s="58"/>
      <c r="W20" s="24" t="str">
        <f t="shared" si="1"/>
        <v/>
      </c>
    </row>
    <row r="21" spans="2:23">
      <c r="B21" s="50"/>
      <c r="C21" s="54"/>
      <c r="D21" s="40"/>
      <c r="E21" s="40"/>
      <c r="F21" s="54"/>
      <c r="G21" s="38"/>
      <c r="H21" s="42"/>
      <c r="I21" s="55"/>
      <c r="J21" s="51"/>
      <c r="K21" s="40"/>
      <c r="L21" s="40"/>
      <c r="M21" s="55"/>
      <c r="N21" s="40"/>
      <c r="O21" s="58"/>
      <c r="W21" s="24" t="str">
        <f t="shared" si="1"/>
        <v/>
      </c>
    </row>
    <row r="22" spans="2:23">
      <c r="B22" s="50"/>
      <c r="C22" s="54"/>
      <c r="D22" s="40"/>
      <c r="E22" s="40"/>
      <c r="F22" s="54"/>
      <c r="G22" s="38"/>
      <c r="H22" s="42"/>
      <c r="I22" s="55"/>
      <c r="J22" s="51"/>
      <c r="K22" s="40"/>
      <c r="L22" s="40"/>
      <c r="M22" s="55"/>
      <c r="N22" s="40"/>
      <c r="O22" s="58"/>
      <c r="W22" s="24" t="str">
        <f t="shared" si="1"/>
        <v/>
      </c>
    </row>
    <row r="23" spans="2:23">
      <c r="B23" s="50"/>
      <c r="C23" s="54"/>
      <c r="D23" s="40"/>
      <c r="E23" s="40"/>
      <c r="F23" s="54"/>
      <c r="G23" s="38"/>
      <c r="H23" s="42"/>
      <c r="I23" s="55"/>
      <c r="J23" s="51"/>
      <c r="K23" s="40"/>
      <c r="L23" s="40"/>
      <c r="M23" s="55"/>
      <c r="N23" s="40"/>
      <c r="O23" s="58"/>
      <c r="W23" s="24" t="str">
        <f t="shared" si="1"/>
        <v/>
      </c>
    </row>
    <row r="24" spans="2:23">
      <c r="B24" s="50"/>
      <c r="C24" s="54"/>
      <c r="D24" s="40"/>
      <c r="E24" s="40"/>
      <c r="F24" s="54"/>
      <c r="G24" s="38"/>
      <c r="H24" s="42"/>
      <c r="I24" s="55"/>
      <c r="J24" s="51"/>
      <c r="K24" s="40"/>
      <c r="L24" s="40"/>
      <c r="M24" s="55"/>
      <c r="N24" s="40"/>
      <c r="O24" s="58"/>
      <c r="W24" s="24" t="str">
        <f t="shared" si="1"/>
        <v/>
      </c>
    </row>
    <row r="25" spans="2:23">
      <c r="B25" s="50"/>
      <c r="C25" s="54"/>
      <c r="D25" s="40"/>
      <c r="E25" s="40"/>
      <c r="F25" s="54"/>
      <c r="G25" s="38"/>
      <c r="H25" s="42"/>
      <c r="I25" s="55"/>
      <c r="J25" s="51"/>
      <c r="K25" s="40"/>
      <c r="L25" s="40"/>
      <c r="M25" s="55"/>
      <c r="N25" s="40"/>
      <c r="O25" s="58"/>
      <c r="W25" s="24" t="str">
        <f t="shared" si="1"/>
        <v/>
      </c>
    </row>
    <row r="26" spans="2:23">
      <c r="B26" s="50"/>
      <c r="C26" s="54"/>
      <c r="D26" s="40"/>
      <c r="E26" s="40"/>
      <c r="F26" s="54"/>
      <c r="G26" s="38"/>
      <c r="H26" s="42"/>
      <c r="I26" s="55"/>
      <c r="J26" s="51"/>
      <c r="K26" s="40"/>
      <c r="L26" s="40"/>
      <c r="M26" s="55"/>
      <c r="N26" s="40"/>
      <c r="O26" s="58"/>
      <c r="W26" s="24" t="str">
        <f t="shared" si="1"/>
        <v/>
      </c>
    </row>
    <row r="27" spans="2:23">
      <c r="B27" s="50"/>
      <c r="C27" s="54"/>
      <c r="D27" s="40"/>
      <c r="E27" s="40"/>
      <c r="F27" s="54"/>
      <c r="G27" s="38"/>
      <c r="H27" s="42"/>
      <c r="I27" s="55"/>
      <c r="J27" s="51"/>
      <c r="K27" s="40"/>
      <c r="L27" s="40"/>
      <c r="M27" s="55"/>
      <c r="N27" s="40"/>
      <c r="O27" s="58"/>
      <c r="W27" s="24" t="str">
        <f t="shared" si="1"/>
        <v/>
      </c>
    </row>
    <row r="28" spans="2:23">
      <c r="B28" s="50"/>
      <c r="C28" s="54"/>
      <c r="D28" s="40"/>
      <c r="E28" s="40"/>
      <c r="F28" s="54"/>
      <c r="G28" s="38"/>
      <c r="H28" s="42"/>
      <c r="I28" s="55"/>
      <c r="J28" s="51"/>
      <c r="K28" s="40"/>
      <c r="L28" s="40"/>
      <c r="M28" s="55"/>
      <c r="N28" s="40"/>
      <c r="O28" s="58"/>
      <c r="W28" s="24" t="str">
        <f t="shared" si="1"/>
        <v/>
      </c>
    </row>
    <row r="29" spans="2:23">
      <c r="B29" s="50"/>
      <c r="C29" s="54"/>
      <c r="D29" s="40"/>
      <c r="E29" s="40"/>
      <c r="F29" s="54"/>
      <c r="G29" s="38"/>
      <c r="H29" s="42"/>
      <c r="I29" s="55"/>
      <c r="J29" s="51"/>
      <c r="K29" s="40"/>
      <c r="L29" s="40"/>
      <c r="M29" s="55"/>
      <c r="N29" s="40"/>
      <c r="O29" s="58"/>
      <c r="W29" s="24" t="str">
        <f t="shared" si="1"/>
        <v/>
      </c>
    </row>
    <row r="30" spans="2:23">
      <c r="B30" s="50"/>
      <c r="C30" s="54"/>
      <c r="D30" s="40"/>
      <c r="E30" s="40"/>
      <c r="F30" s="54"/>
      <c r="G30" s="38"/>
      <c r="H30" s="42"/>
      <c r="I30" s="55"/>
      <c r="J30" s="51"/>
      <c r="K30" s="40"/>
      <c r="L30" s="40"/>
      <c r="M30" s="55"/>
      <c r="N30" s="40"/>
      <c r="O30" s="58"/>
      <c r="W30" s="24" t="str">
        <f t="shared" si="1"/>
        <v/>
      </c>
    </row>
    <row r="31" spans="2:23">
      <c r="B31" s="50"/>
      <c r="C31" s="54"/>
      <c r="D31" s="40"/>
      <c r="E31" s="40"/>
      <c r="F31" s="54"/>
      <c r="G31" s="38"/>
      <c r="H31" s="42"/>
      <c r="I31" s="55"/>
      <c r="J31" s="51"/>
      <c r="K31" s="40"/>
      <c r="L31" s="40"/>
      <c r="M31" s="55"/>
      <c r="N31" s="40"/>
      <c r="O31" s="58"/>
      <c r="W31" s="24" t="str">
        <f t="shared" si="1"/>
        <v/>
      </c>
    </row>
    <row r="32" spans="2:23">
      <c r="B32" s="50"/>
      <c r="C32" s="54"/>
      <c r="D32" s="40"/>
      <c r="E32" s="40"/>
      <c r="F32" s="54"/>
      <c r="G32" s="38"/>
      <c r="H32" s="42"/>
      <c r="I32" s="55"/>
      <c r="J32" s="51"/>
      <c r="K32" s="40"/>
      <c r="L32" s="40"/>
      <c r="M32" s="55"/>
      <c r="N32" s="40"/>
      <c r="O32" s="58"/>
      <c r="W32" s="24" t="str">
        <f t="shared" si="1"/>
        <v/>
      </c>
    </row>
    <row r="33" spans="2:23">
      <c r="B33" s="50"/>
      <c r="C33" s="54"/>
      <c r="D33" s="40"/>
      <c r="E33" s="40"/>
      <c r="F33" s="54"/>
      <c r="G33" s="38"/>
      <c r="H33" s="42"/>
      <c r="I33" s="55"/>
      <c r="J33" s="51"/>
      <c r="K33" s="40"/>
      <c r="L33" s="40"/>
      <c r="M33" s="55"/>
      <c r="N33" s="40"/>
      <c r="O33" s="58"/>
      <c r="W33" s="24" t="str">
        <f t="shared" si="1"/>
        <v/>
      </c>
    </row>
    <row r="34" spans="2:23">
      <c r="B34" s="50"/>
      <c r="C34" s="54"/>
      <c r="D34" s="40"/>
      <c r="E34" s="40"/>
      <c r="F34" s="54"/>
      <c r="G34" s="38"/>
      <c r="H34" s="42"/>
      <c r="I34" s="55"/>
      <c r="J34" s="51"/>
      <c r="K34" s="40"/>
      <c r="L34" s="40"/>
      <c r="M34" s="55"/>
      <c r="N34" s="40"/>
      <c r="O34" s="58"/>
      <c r="W34" s="24" t="str">
        <f t="shared" si="1"/>
        <v/>
      </c>
    </row>
    <row r="35" spans="2:23">
      <c r="B35" s="50"/>
      <c r="C35" s="54"/>
      <c r="D35" s="40"/>
      <c r="E35" s="40"/>
      <c r="F35" s="54"/>
      <c r="G35" s="38"/>
      <c r="H35" s="42"/>
      <c r="I35" s="55"/>
      <c r="J35" s="51"/>
      <c r="K35" s="40"/>
      <c r="L35" s="40"/>
      <c r="M35" s="55"/>
      <c r="N35" s="40"/>
      <c r="O35" s="58"/>
      <c r="W35" s="24" t="str">
        <f t="shared" si="1"/>
        <v/>
      </c>
    </row>
    <row r="36" spans="2:23">
      <c r="B36" s="50"/>
      <c r="C36" s="54"/>
      <c r="D36" s="40"/>
      <c r="E36" s="40"/>
      <c r="F36" s="54"/>
      <c r="G36" s="38"/>
      <c r="H36" s="42"/>
      <c r="I36" s="55"/>
      <c r="J36" s="51"/>
      <c r="K36" s="40"/>
      <c r="L36" s="40"/>
      <c r="M36" s="55"/>
      <c r="N36" s="40"/>
      <c r="O36" s="58"/>
      <c r="W36" s="24" t="str">
        <f t="shared" si="1"/>
        <v/>
      </c>
    </row>
    <row r="37" spans="2:23">
      <c r="B37" s="50"/>
      <c r="C37" s="54"/>
      <c r="D37" s="40"/>
      <c r="E37" s="40"/>
      <c r="F37" s="54"/>
      <c r="G37" s="38"/>
      <c r="H37" s="42"/>
      <c r="I37" s="55"/>
      <c r="J37" s="51"/>
      <c r="K37" s="40"/>
      <c r="L37" s="40"/>
      <c r="M37" s="55"/>
      <c r="N37" s="40"/>
      <c r="O37" s="58"/>
      <c r="W37" s="24" t="str">
        <f t="shared" si="1"/>
        <v/>
      </c>
    </row>
    <row r="38" spans="2:23">
      <c r="B38" s="50"/>
      <c r="C38" s="54"/>
      <c r="D38" s="40"/>
      <c r="E38" s="40"/>
      <c r="F38" s="54"/>
      <c r="G38" s="38"/>
      <c r="H38" s="42"/>
      <c r="I38" s="55"/>
      <c r="J38" s="51"/>
      <c r="K38" s="40"/>
      <c r="L38" s="40"/>
      <c r="M38" s="55"/>
      <c r="N38" s="40"/>
      <c r="O38" s="58"/>
      <c r="W38" s="24" t="str">
        <f t="shared" si="1"/>
        <v/>
      </c>
    </row>
    <row r="39" spans="2:23">
      <c r="B39" s="50"/>
      <c r="C39" s="54"/>
      <c r="D39" s="40"/>
      <c r="E39" s="40"/>
      <c r="F39" s="54"/>
      <c r="G39" s="38"/>
      <c r="H39" s="42"/>
      <c r="I39" s="55"/>
      <c r="J39" s="51"/>
      <c r="K39" s="40"/>
      <c r="L39" s="40"/>
      <c r="M39" s="55"/>
      <c r="N39" s="40"/>
      <c r="O39" s="58"/>
      <c r="W39" s="24" t="str">
        <f t="shared" si="1"/>
        <v/>
      </c>
    </row>
    <row r="40" spans="2:23">
      <c r="B40" s="50"/>
      <c r="C40" s="54"/>
      <c r="D40" s="40"/>
      <c r="E40" s="40"/>
      <c r="F40" s="54"/>
      <c r="G40" s="38"/>
      <c r="H40" s="42"/>
      <c r="I40" s="55"/>
      <c r="J40" s="51"/>
      <c r="K40" s="40"/>
      <c r="L40" s="40"/>
      <c r="M40" s="55"/>
      <c r="N40" s="40"/>
      <c r="O40" s="58"/>
      <c r="W40" s="24" t="str">
        <f t="shared" si="1"/>
        <v/>
      </c>
    </row>
    <row r="41" spans="2:23">
      <c r="B41" s="50"/>
      <c r="C41" s="54"/>
      <c r="D41" s="40"/>
      <c r="E41" s="40"/>
      <c r="F41" s="54"/>
      <c r="G41" s="38"/>
      <c r="H41" s="42"/>
      <c r="I41" s="55"/>
      <c r="J41" s="51"/>
      <c r="K41" s="40"/>
      <c r="L41" s="40"/>
      <c r="M41" s="55"/>
      <c r="N41" s="40"/>
      <c r="O41" s="58"/>
      <c r="W41" s="24" t="str">
        <f t="shared" si="1"/>
        <v/>
      </c>
    </row>
    <row r="42" spans="2:23">
      <c r="B42" s="50"/>
      <c r="C42" s="54"/>
      <c r="D42" s="40"/>
      <c r="E42" s="40"/>
      <c r="F42" s="54"/>
      <c r="G42" s="38"/>
      <c r="H42" s="42"/>
      <c r="I42" s="55"/>
      <c r="J42" s="51"/>
      <c r="K42" s="40"/>
      <c r="L42" s="40"/>
      <c r="M42" s="55"/>
      <c r="N42" s="40"/>
      <c r="O42" s="58"/>
      <c r="W42" s="24" t="str">
        <f t="shared" si="1"/>
        <v/>
      </c>
    </row>
    <row r="43" spans="2:23">
      <c r="B43" s="50"/>
      <c r="C43" s="54"/>
      <c r="D43" s="40"/>
      <c r="E43" s="40"/>
      <c r="F43" s="54"/>
      <c r="G43" s="38"/>
      <c r="H43" s="42"/>
      <c r="I43" s="55"/>
      <c r="J43" s="51"/>
      <c r="K43" s="40"/>
      <c r="L43" s="40"/>
      <c r="M43" s="55"/>
      <c r="N43" s="40"/>
      <c r="O43" s="58"/>
      <c r="W43" s="24" t="str">
        <f t="shared" si="1"/>
        <v/>
      </c>
    </row>
    <row r="44" spans="2:23">
      <c r="B44" s="50"/>
      <c r="C44" s="54"/>
      <c r="D44" s="40"/>
      <c r="E44" s="40"/>
      <c r="F44" s="54"/>
      <c r="G44" s="38"/>
      <c r="H44" s="42"/>
      <c r="I44" s="55"/>
      <c r="J44" s="51"/>
      <c r="K44" s="40"/>
      <c r="L44" s="40"/>
      <c r="M44" s="55"/>
      <c r="N44" s="40"/>
      <c r="O44" s="58"/>
      <c r="W44" s="24" t="str">
        <f t="shared" si="1"/>
        <v/>
      </c>
    </row>
    <row r="45" spans="2:23">
      <c r="B45" s="50"/>
      <c r="C45" s="54"/>
      <c r="D45" s="40"/>
      <c r="E45" s="40"/>
      <c r="F45" s="54"/>
      <c r="G45" s="38"/>
      <c r="H45" s="42"/>
      <c r="I45" s="55"/>
      <c r="J45" s="51"/>
      <c r="K45" s="40"/>
      <c r="L45" s="40"/>
      <c r="M45" s="55"/>
      <c r="N45" s="40"/>
      <c r="O45" s="58"/>
      <c r="W45" s="24" t="str">
        <f t="shared" si="1"/>
        <v/>
      </c>
    </row>
    <row r="46" spans="2:23">
      <c r="B46" s="50"/>
      <c r="C46" s="54"/>
      <c r="D46" s="40"/>
      <c r="E46" s="40"/>
      <c r="F46" s="54"/>
      <c r="G46" s="38"/>
      <c r="H46" s="42"/>
      <c r="I46" s="55"/>
      <c r="J46" s="51"/>
      <c r="K46" s="40"/>
      <c r="L46" s="40"/>
      <c r="M46" s="55"/>
      <c r="N46" s="40"/>
      <c r="O46" s="58"/>
      <c r="W46" s="24" t="str">
        <f t="shared" si="1"/>
        <v/>
      </c>
    </row>
    <row r="47" spans="2:23">
      <c r="B47" s="50"/>
      <c r="C47" s="54"/>
      <c r="D47" s="40"/>
      <c r="E47" s="40"/>
      <c r="F47" s="54"/>
      <c r="G47" s="38"/>
      <c r="H47" s="42"/>
      <c r="I47" s="55"/>
      <c r="J47" s="51"/>
      <c r="K47" s="40"/>
      <c r="L47" s="40"/>
      <c r="M47" s="55"/>
      <c r="N47" s="40"/>
      <c r="O47" s="58"/>
      <c r="W47" s="24" t="str">
        <f t="shared" si="1"/>
        <v/>
      </c>
    </row>
    <row r="48" spans="2:23">
      <c r="B48" s="50"/>
      <c r="C48" s="54"/>
      <c r="D48" s="40"/>
      <c r="E48" s="40"/>
      <c r="F48" s="54"/>
      <c r="G48" s="38"/>
      <c r="H48" s="42"/>
      <c r="I48" s="55"/>
      <c r="J48" s="51"/>
      <c r="K48" s="40"/>
      <c r="L48" s="40"/>
      <c r="M48" s="55"/>
      <c r="N48" s="40"/>
      <c r="O48" s="58"/>
      <c r="W48" s="24" t="str">
        <f t="shared" si="1"/>
        <v/>
      </c>
    </row>
    <row r="49" spans="2:23">
      <c r="B49" s="50"/>
      <c r="C49" s="54"/>
      <c r="D49" s="40"/>
      <c r="E49" s="40"/>
      <c r="F49" s="54"/>
      <c r="G49" s="38"/>
      <c r="H49" s="42"/>
      <c r="I49" s="55"/>
      <c r="J49" s="51"/>
      <c r="K49" s="40"/>
      <c r="L49" s="40"/>
      <c r="M49" s="55"/>
      <c r="N49" s="40"/>
      <c r="O49" s="58"/>
      <c r="W49" s="24" t="str">
        <f t="shared" si="1"/>
        <v/>
      </c>
    </row>
    <row r="50" spans="2:23">
      <c r="B50" s="50"/>
      <c r="C50" s="54"/>
      <c r="D50" s="40"/>
      <c r="E50" s="40"/>
      <c r="F50" s="54"/>
      <c r="G50" s="38"/>
      <c r="H50" s="42"/>
      <c r="I50" s="55"/>
      <c r="J50" s="51"/>
      <c r="K50" s="40"/>
      <c r="L50" s="40"/>
      <c r="M50" s="55"/>
      <c r="N50" s="40"/>
      <c r="O50" s="58"/>
      <c r="W50" s="24" t="str">
        <f t="shared" si="1"/>
        <v/>
      </c>
    </row>
    <row r="51" spans="2:23">
      <c r="B51" s="50"/>
      <c r="C51" s="54"/>
      <c r="D51" s="40"/>
      <c r="E51" s="40"/>
      <c r="F51" s="54"/>
      <c r="G51" s="38"/>
      <c r="H51" s="42"/>
      <c r="I51" s="55"/>
      <c r="J51" s="51"/>
      <c r="K51" s="40"/>
      <c r="L51" s="40"/>
      <c r="M51" s="55"/>
      <c r="N51" s="40"/>
      <c r="O51" s="58"/>
      <c r="W51" s="24" t="str">
        <f t="shared" si="1"/>
        <v/>
      </c>
    </row>
    <row r="52" spans="2:23">
      <c r="B52" s="50"/>
      <c r="C52" s="54"/>
      <c r="D52" s="40"/>
      <c r="E52" s="40"/>
      <c r="F52" s="54"/>
      <c r="G52" s="38"/>
      <c r="H52" s="42"/>
      <c r="I52" s="55"/>
      <c r="J52" s="51"/>
      <c r="K52" s="40"/>
      <c r="L52" s="40"/>
      <c r="M52" s="55"/>
      <c r="N52" s="40"/>
      <c r="O52" s="58"/>
      <c r="W52" s="24" t="str">
        <f t="shared" si="1"/>
        <v/>
      </c>
    </row>
    <row r="53" spans="2:23">
      <c r="B53" s="50"/>
      <c r="C53" s="54"/>
      <c r="D53" s="40"/>
      <c r="E53" s="40"/>
      <c r="F53" s="54"/>
      <c r="G53" s="38"/>
      <c r="H53" s="42"/>
      <c r="I53" s="55"/>
      <c r="J53" s="51"/>
      <c r="K53" s="40"/>
      <c r="L53" s="40"/>
      <c r="M53" s="55"/>
      <c r="N53" s="40"/>
      <c r="O53" s="58"/>
      <c r="W53" s="24" t="str">
        <f t="shared" si="1"/>
        <v/>
      </c>
    </row>
    <row r="54" spans="2:23">
      <c r="B54" s="50"/>
      <c r="C54" s="54"/>
      <c r="D54" s="40"/>
      <c r="E54" s="40"/>
      <c r="F54" s="54"/>
      <c r="G54" s="38"/>
      <c r="H54" s="42"/>
      <c r="I54" s="55"/>
      <c r="J54" s="51"/>
      <c r="K54" s="40"/>
      <c r="L54" s="40"/>
      <c r="M54" s="55"/>
      <c r="N54" s="40"/>
      <c r="O54" s="58"/>
      <c r="W54" s="24" t="str">
        <f t="shared" si="1"/>
        <v/>
      </c>
    </row>
    <row r="55" spans="2:23">
      <c r="B55" s="50"/>
      <c r="C55" s="54"/>
      <c r="D55" s="40"/>
      <c r="E55" s="40"/>
      <c r="F55" s="54"/>
      <c r="G55" s="38"/>
      <c r="H55" s="42"/>
      <c r="I55" s="55"/>
      <c r="J55" s="51"/>
      <c r="K55" s="40"/>
      <c r="L55" s="40"/>
      <c r="M55" s="55"/>
      <c r="N55" s="40"/>
      <c r="O55" s="58"/>
      <c r="W55" s="24" t="str">
        <f t="shared" si="1"/>
        <v/>
      </c>
    </row>
    <row r="56" spans="2:23">
      <c r="B56" s="50"/>
      <c r="C56" s="54"/>
      <c r="D56" s="40"/>
      <c r="E56" s="40"/>
      <c r="F56" s="54"/>
      <c r="G56" s="38"/>
      <c r="H56" s="42"/>
      <c r="I56" s="55"/>
      <c r="J56" s="51"/>
      <c r="K56" s="40"/>
      <c r="L56" s="40"/>
      <c r="M56" s="55"/>
      <c r="N56" s="40"/>
      <c r="O56" s="58"/>
      <c r="W56" s="24" t="str">
        <f t="shared" si="1"/>
        <v/>
      </c>
    </row>
    <row r="57" spans="2:23">
      <c r="B57" s="50"/>
      <c r="C57" s="54"/>
      <c r="D57" s="40"/>
      <c r="E57" s="40"/>
      <c r="F57" s="54"/>
      <c r="G57" s="38"/>
      <c r="H57" s="42"/>
      <c r="I57" s="55"/>
      <c r="J57" s="51"/>
      <c r="K57" s="40"/>
      <c r="L57" s="40"/>
      <c r="M57" s="55"/>
      <c r="N57" s="40"/>
      <c r="O57" s="58"/>
      <c r="W57" s="24" t="str">
        <f t="shared" si="1"/>
        <v/>
      </c>
    </row>
    <row r="58" spans="2:23">
      <c r="B58" s="50"/>
      <c r="C58" s="54"/>
      <c r="D58" s="40"/>
      <c r="E58" s="40"/>
      <c r="F58" s="54"/>
      <c r="G58" s="38"/>
      <c r="H58" s="42"/>
      <c r="I58" s="55"/>
      <c r="J58" s="51"/>
      <c r="K58" s="40"/>
      <c r="L58" s="40"/>
      <c r="M58" s="55"/>
      <c r="N58" s="40"/>
      <c r="O58" s="58"/>
      <c r="W58" s="24" t="str">
        <f t="shared" si="1"/>
        <v/>
      </c>
    </row>
    <row r="59" spans="2:23">
      <c r="B59" s="50"/>
      <c r="C59" s="54"/>
      <c r="D59" s="40"/>
      <c r="E59" s="40"/>
      <c r="F59" s="54"/>
      <c r="G59" s="38"/>
      <c r="H59" s="42"/>
      <c r="I59" s="55"/>
      <c r="J59" s="51"/>
      <c r="K59" s="40"/>
      <c r="L59" s="40"/>
      <c r="M59" s="55"/>
      <c r="N59" s="40"/>
      <c r="O59" s="58"/>
      <c r="W59" s="24" t="str">
        <f t="shared" si="1"/>
        <v/>
      </c>
    </row>
    <row r="60" spans="2:23">
      <c r="B60" s="50"/>
      <c r="C60" s="54"/>
      <c r="D60" s="40"/>
      <c r="E60" s="40"/>
      <c r="F60" s="54"/>
      <c r="G60" s="38"/>
      <c r="H60" s="42"/>
      <c r="I60" s="55"/>
      <c r="J60" s="51"/>
      <c r="K60" s="40"/>
      <c r="L60" s="40"/>
      <c r="M60" s="55"/>
      <c r="N60" s="40"/>
      <c r="O60" s="58"/>
      <c r="W60" s="24" t="str">
        <f t="shared" si="1"/>
        <v/>
      </c>
    </row>
    <row r="61" spans="2:23">
      <c r="B61" s="50"/>
      <c r="C61" s="54"/>
      <c r="D61" s="40"/>
      <c r="E61" s="40"/>
      <c r="F61" s="54"/>
      <c r="G61" s="38"/>
      <c r="H61" s="42"/>
      <c r="I61" s="55"/>
      <c r="J61" s="51"/>
      <c r="K61" s="40"/>
      <c r="L61" s="40"/>
      <c r="M61" s="55"/>
      <c r="N61" s="40"/>
      <c r="O61" s="58"/>
      <c r="W61" s="24" t="str">
        <f t="shared" si="1"/>
        <v/>
      </c>
    </row>
    <row r="62" spans="2:23">
      <c r="B62" s="50"/>
      <c r="C62" s="54"/>
      <c r="D62" s="40"/>
      <c r="E62" s="40"/>
      <c r="F62" s="54"/>
      <c r="G62" s="38"/>
      <c r="H62" s="42"/>
      <c r="I62" s="55"/>
      <c r="J62" s="51"/>
      <c r="K62" s="40"/>
      <c r="L62" s="40"/>
      <c r="M62" s="55"/>
      <c r="N62" s="40"/>
      <c r="O62" s="58"/>
      <c r="W62" s="24" t="str">
        <f t="shared" si="1"/>
        <v/>
      </c>
    </row>
    <row r="63" spans="2:23">
      <c r="B63" s="50"/>
      <c r="C63" s="54"/>
      <c r="D63" s="40"/>
      <c r="E63" s="40"/>
      <c r="F63" s="54"/>
      <c r="G63" s="38"/>
      <c r="H63" s="42"/>
      <c r="I63" s="55"/>
      <c r="J63" s="51"/>
      <c r="K63" s="40"/>
      <c r="L63" s="40"/>
      <c r="M63" s="55"/>
      <c r="N63" s="40"/>
      <c r="O63" s="58"/>
      <c r="W63" s="24" t="str">
        <f t="shared" si="1"/>
        <v/>
      </c>
    </row>
    <row r="64" spans="2:23">
      <c r="B64" s="50"/>
      <c r="C64" s="54"/>
      <c r="D64" s="40"/>
      <c r="E64" s="40"/>
      <c r="F64" s="54"/>
      <c r="G64" s="38"/>
      <c r="H64" s="42"/>
      <c r="I64" s="55"/>
      <c r="J64" s="51"/>
      <c r="K64" s="40"/>
      <c r="L64" s="40"/>
      <c r="M64" s="55"/>
      <c r="N64" s="40"/>
      <c r="O64" s="58"/>
      <c r="W64" s="24" t="str">
        <f t="shared" si="1"/>
        <v/>
      </c>
    </row>
    <row r="65" spans="2:23">
      <c r="B65" s="50"/>
      <c r="C65" s="54"/>
      <c r="D65" s="40"/>
      <c r="E65" s="40"/>
      <c r="F65" s="54"/>
      <c r="G65" s="38"/>
      <c r="H65" s="42"/>
      <c r="I65" s="55"/>
      <c r="J65" s="51"/>
      <c r="K65" s="40"/>
      <c r="L65" s="40"/>
      <c r="M65" s="55"/>
      <c r="N65" s="40"/>
      <c r="O65" s="58"/>
      <c r="W65" s="24" t="str">
        <f t="shared" si="1"/>
        <v/>
      </c>
    </row>
    <row r="66" spans="2:23">
      <c r="B66" s="50"/>
      <c r="C66" s="54"/>
      <c r="D66" s="40"/>
      <c r="E66" s="40"/>
      <c r="F66" s="54"/>
      <c r="G66" s="38"/>
      <c r="H66" s="42"/>
      <c r="I66" s="55"/>
      <c r="J66" s="51"/>
      <c r="K66" s="40"/>
      <c r="L66" s="40"/>
      <c r="M66" s="55"/>
      <c r="N66" s="40"/>
      <c r="O66" s="58"/>
      <c r="W66" s="24" t="str">
        <f t="shared" si="1"/>
        <v/>
      </c>
    </row>
    <row r="67" spans="2:23">
      <c r="B67" s="50"/>
      <c r="C67" s="54"/>
      <c r="D67" s="40"/>
      <c r="E67" s="40"/>
      <c r="F67" s="54"/>
      <c r="G67" s="38"/>
      <c r="H67" s="42"/>
      <c r="I67" s="55"/>
      <c r="J67" s="51"/>
      <c r="K67" s="40"/>
      <c r="L67" s="40"/>
      <c r="M67" s="55"/>
      <c r="N67" s="40"/>
      <c r="O67" s="58"/>
      <c r="W67" s="24" t="str">
        <f t="shared" si="1"/>
        <v/>
      </c>
    </row>
    <row r="68" spans="2:23">
      <c r="B68" s="50"/>
      <c r="C68" s="54"/>
      <c r="D68" s="40"/>
      <c r="E68" s="40"/>
      <c r="F68" s="54"/>
      <c r="G68" s="38"/>
      <c r="H68" s="42"/>
      <c r="I68" s="55"/>
      <c r="J68" s="51"/>
      <c r="K68" s="40"/>
      <c r="L68" s="40"/>
      <c r="M68" s="55"/>
      <c r="N68" s="40"/>
      <c r="O68" s="58"/>
      <c r="W68" s="24" t="str">
        <f t="shared" si="1"/>
        <v/>
      </c>
    </row>
    <row r="69" spans="2:23">
      <c r="B69" s="50"/>
      <c r="C69" s="54"/>
      <c r="D69" s="40"/>
      <c r="E69" s="40"/>
      <c r="F69" s="54"/>
      <c r="G69" s="38"/>
      <c r="H69" s="42"/>
      <c r="I69" s="55"/>
      <c r="J69" s="51"/>
      <c r="K69" s="40"/>
      <c r="L69" s="40"/>
      <c r="M69" s="55"/>
      <c r="N69" s="40"/>
      <c r="O69" s="58"/>
      <c r="W69" s="24" t="str">
        <f t="shared" si="1"/>
        <v/>
      </c>
    </row>
    <row r="70" spans="2:23">
      <c r="B70" s="50"/>
      <c r="C70" s="54"/>
      <c r="D70" s="40"/>
      <c r="E70" s="40"/>
      <c r="F70" s="54"/>
      <c r="G70" s="38"/>
      <c r="H70" s="42"/>
      <c r="I70" s="55"/>
      <c r="J70" s="51"/>
      <c r="K70" s="40"/>
      <c r="L70" s="40"/>
      <c r="M70" s="55"/>
      <c r="N70" s="40"/>
      <c r="O70" s="58"/>
      <c r="W70" s="24" t="str">
        <f t="shared" si="1"/>
        <v/>
      </c>
    </row>
    <row r="71" spans="2:23">
      <c r="B71" s="50"/>
      <c r="C71" s="54"/>
      <c r="D71" s="40"/>
      <c r="E71" s="40"/>
      <c r="F71" s="54"/>
      <c r="G71" s="38"/>
      <c r="H71" s="42"/>
      <c r="I71" s="55"/>
      <c r="J71" s="51"/>
      <c r="K71" s="40"/>
      <c r="L71" s="40"/>
      <c r="M71" s="55"/>
      <c r="N71" s="40"/>
      <c r="O71" s="58"/>
      <c r="W71" s="24" t="str">
        <f t="shared" si="1"/>
        <v/>
      </c>
    </row>
    <row r="72" spans="2:23">
      <c r="B72" s="50"/>
      <c r="C72" s="54"/>
      <c r="D72" s="40"/>
      <c r="E72" s="40"/>
      <c r="F72" s="54"/>
      <c r="G72" s="38"/>
      <c r="H72" s="42"/>
      <c r="I72" s="55"/>
      <c r="J72" s="51"/>
      <c r="K72" s="40"/>
      <c r="L72" s="40"/>
      <c r="M72" s="55"/>
      <c r="N72" s="40"/>
      <c r="O72" s="58"/>
      <c r="W72" s="24" t="str">
        <f t="shared" si="1"/>
        <v/>
      </c>
    </row>
    <row r="73" spans="2:23">
      <c r="B73" s="50"/>
      <c r="C73" s="54"/>
      <c r="D73" s="40"/>
      <c r="E73" s="40"/>
      <c r="F73" s="54"/>
      <c r="G73" s="38"/>
      <c r="H73" s="42"/>
      <c r="I73" s="55"/>
      <c r="J73" s="51"/>
      <c r="K73" s="40"/>
      <c r="L73" s="40"/>
      <c r="M73" s="55"/>
      <c r="N73" s="40"/>
      <c r="O73" s="58"/>
      <c r="W73" s="24" t="str">
        <f t="shared" si="1"/>
        <v/>
      </c>
    </row>
    <row r="74" spans="2:23">
      <c r="B74" s="50"/>
      <c r="C74" s="54"/>
      <c r="D74" s="40"/>
      <c r="E74" s="40"/>
      <c r="F74" s="54"/>
      <c r="G74" s="38"/>
      <c r="H74" s="42"/>
      <c r="I74" s="55"/>
      <c r="J74" s="51"/>
      <c r="K74" s="40"/>
      <c r="L74" s="40"/>
      <c r="M74" s="55"/>
      <c r="N74" s="40"/>
      <c r="O74" s="58"/>
      <c r="W74" s="24" t="str">
        <f t="shared" si="1"/>
        <v/>
      </c>
    </row>
    <row r="75" spans="2:23">
      <c r="B75" s="50"/>
      <c r="C75" s="54"/>
      <c r="D75" s="40"/>
      <c r="E75" s="40"/>
      <c r="F75" s="54"/>
      <c r="G75" s="38"/>
      <c r="H75" s="42"/>
      <c r="I75" s="55"/>
      <c r="J75" s="51"/>
      <c r="K75" s="40"/>
      <c r="L75" s="40"/>
      <c r="M75" s="55"/>
      <c r="N75" s="40"/>
      <c r="O75" s="58"/>
      <c r="W75" s="24" t="str">
        <f t="shared" si="1"/>
        <v/>
      </c>
    </row>
    <row r="76" spans="2:23">
      <c r="B76" s="50"/>
      <c r="C76" s="54"/>
      <c r="D76" s="40"/>
      <c r="E76" s="40"/>
      <c r="F76" s="54"/>
      <c r="G76" s="38"/>
      <c r="H76" s="42"/>
      <c r="I76" s="55"/>
      <c r="J76" s="51"/>
      <c r="K76" s="40"/>
      <c r="L76" s="40"/>
      <c r="M76" s="55"/>
      <c r="N76" s="40"/>
      <c r="O76" s="58"/>
      <c r="W76" s="24" t="str">
        <f t="shared" si="1"/>
        <v/>
      </c>
    </row>
    <row r="77" spans="2:23">
      <c r="B77" s="50"/>
      <c r="C77" s="54"/>
      <c r="D77" s="40"/>
      <c r="E77" s="40"/>
      <c r="F77" s="54"/>
      <c r="G77" s="38"/>
      <c r="H77" s="42"/>
      <c r="I77" s="55"/>
      <c r="J77" s="51"/>
      <c r="K77" s="40"/>
      <c r="L77" s="40"/>
      <c r="M77" s="55"/>
      <c r="N77" s="40"/>
      <c r="O77" s="58"/>
      <c r="W77" s="24" t="str">
        <f t="shared" si="1"/>
        <v/>
      </c>
    </row>
    <row r="78" spans="2:23">
      <c r="B78" s="50"/>
      <c r="C78" s="54"/>
      <c r="D78" s="40"/>
      <c r="E78" s="40"/>
      <c r="F78" s="54"/>
      <c r="G78" s="38"/>
      <c r="H78" s="42"/>
      <c r="I78" s="55"/>
      <c r="J78" s="51"/>
      <c r="K78" s="40"/>
      <c r="L78" s="40"/>
      <c r="M78" s="55"/>
      <c r="N78" s="40"/>
      <c r="O78" s="58"/>
      <c r="W78" s="24" t="str">
        <f t="shared" si="1"/>
        <v/>
      </c>
    </row>
    <row r="79" spans="2:23">
      <c r="B79" s="50"/>
      <c r="C79" s="54"/>
      <c r="D79" s="40"/>
      <c r="E79" s="40"/>
      <c r="F79" s="54"/>
      <c r="G79" s="38"/>
      <c r="H79" s="42"/>
      <c r="I79" s="55"/>
      <c r="J79" s="51"/>
      <c r="K79" s="40"/>
      <c r="L79" s="40"/>
      <c r="M79" s="55"/>
      <c r="N79" s="40"/>
      <c r="O79" s="58"/>
      <c r="W79" s="24" t="str">
        <f t="shared" si="1"/>
        <v/>
      </c>
    </row>
    <row r="80" spans="2:23">
      <c r="B80" s="50"/>
      <c r="C80" s="54"/>
      <c r="D80" s="40"/>
      <c r="E80" s="40"/>
      <c r="F80" s="54"/>
      <c r="G80" s="38"/>
      <c r="H80" s="42"/>
      <c r="I80" s="55"/>
      <c r="J80" s="51"/>
      <c r="K80" s="40"/>
      <c r="L80" s="40"/>
      <c r="M80" s="55"/>
      <c r="N80" s="40"/>
      <c r="O80" s="58"/>
      <c r="W80" s="24" t="str">
        <f t="shared" si="1"/>
        <v/>
      </c>
    </row>
    <row r="81" spans="2:23">
      <c r="B81" s="50"/>
      <c r="C81" s="54"/>
      <c r="D81" s="40"/>
      <c r="E81" s="40"/>
      <c r="F81" s="54"/>
      <c r="G81" s="38"/>
      <c r="H81" s="42"/>
      <c r="I81" s="55"/>
      <c r="J81" s="51"/>
      <c r="K81" s="40"/>
      <c r="L81" s="40"/>
      <c r="M81" s="55"/>
      <c r="N81" s="40"/>
      <c r="O81" s="58"/>
      <c r="W81" s="24" t="str">
        <f t="shared" si="1"/>
        <v/>
      </c>
    </row>
    <row r="82" spans="2:23">
      <c r="B82" s="50"/>
      <c r="C82" s="54"/>
      <c r="D82" s="40"/>
      <c r="E82" s="40"/>
      <c r="F82" s="54"/>
      <c r="G82" s="38"/>
      <c r="H82" s="42"/>
      <c r="I82" s="55"/>
      <c r="J82" s="51"/>
      <c r="K82" s="40"/>
      <c r="L82" s="40"/>
      <c r="M82" s="55"/>
      <c r="N82" s="40"/>
      <c r="O82" s="58"/>
      <c r="W82" s="24" t="str">
        <f t="shared" ref="W82:W97" si="2">MID(D82,3,3)</f>
        <v/>
      </c>
    </row>
    <row r="83" spans="2:23">
      <c r="B83" s="50"/>
      <c r="C83" s="54"/>
      <c r="D83" s="40"/>
      <c r="E83" s="40"/>
      <c r="F83" s="54"/>
      <c r="G83" s="38"/>
      <c r="H83" s="42"/>
      <c r="I83" s="55"/>
      <c r="J83" s="51"/>
      <c r="K83" s="40"/>
      <c r="L83" s="40"/>
      <c r="M83" s="55"/>
      <c r="N83" s="40"/>
      <c r="O83" s="58"/>
      <c r="W83" s="24" t="str">
        <f t="shared" si="2"/>
        <v/>
      </c>
    </row>
    <row r="84" spans="2:23">
      <c r="B84" s="50"/>
      <c r="C84" s="54"/>
      <c r="D84" s="40"/>
      <c r="E84" s="40"/>
      <c r="F84" s="54"/>
      <c r="G84" s="38"/>
      <c r="H84" s="42"/>
      <c r="I84" s="55"/>
      <c r="J84" s="51"/>
      <c r="K84" s="40"/>
      <c r="L84" s="40"/>
      <c r="M84" s="55"/>
      <c r="N84" s="40"/>
      <c r="O84" s="58"/>
      <c r="W84" s="24" t="str">
        <f t="shared" si="2"/>
        <v/>
      </c>
    </row>
    <row r="85" spans="2:23">
      <c r="B85" s="50"/>
      <c r="C85" s="54"/>
      <c r="D85" s="40"/>
      <c r="E85" s="40"/>
      <c r="F85" s="54"/>
      <c r="G85" s="38"/>
      <c r="H85" s="42"/>
      <c r="I85" s="55"/>
      <c r="J85" s="51"/>
      <c r="K85" s="40"/>
      <c r="L85" s="40"/>
      <c r="M85" s="55"/>
      <c r="N85" s="40"/>
      <c r="O85" s="58"/>
      <c r="W85" s="24" t="str">
        <f t="shared" si="2"/>
        <v/>
      </c>
    </row>
    <row r="86" spans="2:23">
      <c r="B86" s="50"/>
      <c r="C86" s="54"/>
      <c r="D86" s="40"/>
      <c r="E86" s="40"/>
      <c r="F86" s="54"/>
      <c r="G86" s="38"/>
      <c r="H86" s="42"/>
      <c r="I86" s="55"/>
      <c r="J86" s="51"/>
      <c r="K86" s="40"/>
      <c r="L86" s="40"/>
      <c r="M86" s="55"/>
      <c r="N86" s="40"/>
      <c r="O86" s="58"/>
      <c r="W86" s="24" t="str">
        <f t="shared" si="2"/>
        <v/>
      </c>
    </row>
    <row r="87" spans="2:23">
      <c r="B87" s="50"/>
      <c r="C87" s="54"/>
      <c r="D87" s="40"/>
      <c r="E87" s="40"/>
      <c r="F87" s="54"/>
      <c r="G87" s="38"/>
      <c r="H87" s="42"/>
      <c r="I87" s="55"/>
      <c r="J87" s="51"/>
      <c r="K87" s="40"/>
      <c r="L87" s="40"/>
      <c r="M87" s="55"/>
      <c r="N87" s="40"/>
      <c r="O87" s="58"/>
      <c r="W87" s="24" t="str">
        <f t="shared" si="2"/>
        <v/>
      </c>
    </row>
    <row r="88" spans="2:23">
      <c r="B88" s="50"/>
      <c r="C88" s="54"/>
      <c r="D88" s="40"/>
      <c r="E88" s="40"/>
      <c r="F88" s="54"/>
      <c r="G88" s="38"/>
      <c r="H88" s="42"/>
      <c r="I88" s="55"/>
      <c r="J88" s="51"/>
      <c r="K88" s="40"/>
      <c r="L88" s="40"/>
      <c r="M88" s="55"/>
      <c r="N88" s="40"/>
      <c r="O88" s="58"/>
      <c r="W88" s="24" t="str">
        <f t="shared" si="2"/>
        <v/>
      </c>
    </row>
    <row r="89" spans="2:23">
      <c r="B89" s="50"/>
      <c r="C89" s="54"/>
      <c r="D89" s="40"/>
      <c r="E89" s="40"/>
      <c r="F89" s="54"/>
      <c r="G89" s="38"/>
      <c r="H89" s="42"/>
      <c r="I89" s="55"/>
      <c r="J89" s="51"/>
      <c r="K89" s="40"/>
      <c r="L89" s="40"/>
      <c r="M89" s="55"/>
      <c r="N89" s="40"/>
      <c r="O89" s="58"/>
      <c r="W89" s="24" t="str">
        <f t="shared" si="2"/>
        <v/>
      </c>
    </row>
    <row r="90" spans="2:23">
      <c r="B90" s="50"/>
      <c r="C90" s="54"/>
      <c r="D90" s="40"/>
      <c r="E90" s="40"/>
      <c r="F90" s="54"/>
      <c r="G90" s="38"/>
      <c r="H90" s="42"/>
      <c r="I90" s="55"/>
      <c r="J90" s="51"/>
      <c r="K90" s="40"/>
      <c r="L90" s="40"/>
      <c r="M90" s="55"/>
      <c r="N90" s="40"/>
      <c r="O90" s="58"/>
      <c r="W90" s="24" t="str">
        <f t="shared" si="2"/>
        <v/>
      </c>
    </row>
    <row r="91" spans="2:23">
      <c r="B91" s="50"/>
      <c r="C91" s="54"/>
      <c r="D91" s="40"/>
      <c r="E91" s="40"/>
      <c r="F91" s="54"/>
      <c r="G91" s="38"/>
      <c r="H91" s="42"/>
      <c r="I91" s="55"/>
      <c r="J91" s="51"/>
      <c r="K91" s="40"/>
      <c r="L91" s="40"/>
      <c r="M91" s="55"/>
      <c r="N91" s="40"/>
      <c r="O91" s="58"/>
      <c r="W91" s="24" t="str">
        <f t="shared" si="2"/>
        <v/>
      </c>
    </row>
    <row r="92" spans="2:23">
      <c r="B92" s="50"/>
      <c r="C92" s="54"/>
      <c r="D92" s="40"/>
      <c r="E92" s="40"/>
      <c r="F92" s="54"/>
      <c r="G92" s="38"/>
      <c r="H92" s="42"/>
      <c r="I92" s="55"/>
      <c r="J92" s="51"/>
      <c r="K92" s="40"/>
      <c r="L92" s="40"/>
      <c r="M92" s="55"/>
      <c r="N92" s="40"/>
      <c r="O92" s="58"/>
      <c r="W92" s="24" t="str">
        <f t="shared" si="2"/>
        <v/>
      </c>
    </row>
    <row r="93" spans="2:23">
      <c r="B93" s="50"/>
      <c r="C93" s="54"/>
      <c r="D93" s="40"/>
      <c r="E93" s="40"/>
      <c r="F93" s="54"/>
      <c r="G93" s="38"/>
      <c r="H93" s="42"/>
      <c r="I93" s="55"/>
      <c r="J93" s="51"/>
      <c r="K93" s="40"/>
      <c r="L93" s="40"/>
      <c r="M93" s="55"/>
      <c r="N93" s="40"/>
      <c r="O93" s="58"/>
      <c r="W93" s="24" t="str">
        <f t="shared" si="2"/>
        <v/>
      </c>
    </row>
    <row r="94" spans="2:23">
      <c r="B94" s="50"/>
      <c r="C94" s="54"/>
      <c r="D94" s="40"/>
      <c r="E94" s="40"/>
      <c r="F94" s="54"/>
      <c r="G94" s="38"/>
      <c r="H94" s="42"/>
      <c r="I94" s="55"/>
      <c r="J94" s="51"/>
      <c r="K94" s="40"/>
      <c r="L94" s="40"/>
      <c r="M94" s="55"/>
      <c r="N94" s="40"/>
      <c r="O94" s="58"/>
      <c r="W94" s="24" t="str">
        <f t="shared" si="2"/>
        <v/>
      </c>
    </row>
    <row r="95" spans="2:23">
      <c r="B95" s="50"/>
      <c r="C95" s="54"/>
      <c r="D95" s="40"/>
      <c r="E95" s="40"/>
      <c r="F95" s="54"/>
      <c r="G95" s="38"/>
      <c r="H95" s="42"/>
      <c r="I95" s="55"/>
      <c r="J95" s="51"/>
      <c r="K95" s="40"/>
      <c r="L95" s="40"/>
      <c r="M95" s="55"/>
      <c r="N95" s="40"/>
      <c r="O95" s="58"/>
      <c r="W95" s="24" t="str">
        <f t="shared" si="2"/>
        <v/>
      </c>
    </row>
    <row r="96" spans="2:23">
      <c r="B96" s="50"/>
      <c r="C96" s="54"/>
      <c r="D96" s="40"/>
      <c r="E96" s="40"/>
      <c r="F96" s="54"/>
      <c r="G96" s="38"/>
      <c r="H96" s="42"/>
      <c r="I96" s="55"/>
      <c r="J96" s="51"/>
      <c r="K96" s="40"/>
      <c r="L96" s="40"/>
      <c r="M96" s="55"/>
      <c r="N96" s="40"/>
      <c r="O96" s="58"/>
      <c r="W96" s="24" t="str">
        <f t="shared" si="2"/>
        <v/>
      </c>
    </row>
    <row r="97" spans="2:23">
      <c r="B97" s="50"/>
      <c r="C97" s="54"/>
      <c r="D97" s="40"/>
      <c r="E97" s="40"/>
      <c r="F97" s="54"/>
      <c r="G97" s="38"/>
      <c r="H97" s="42"/>
      <c r="I97" s="55"/>
      <c r="J97" s="51"/>
      <c r="K97" s="40"/>
      <c r="L97" s="40"/>
      <c r="M97" s="55"/>
      <c r="N97" s="40"/>
      <c r="O97" s="58"/>
      <c r="W97" s="24" t="str">
        <f t="shared" si="2"/>
        <v/>
      </c>
    </row>
  </sheetData>
  <pageMargins left="0.39370078740157483" right="0.39370078740157483" top="0.78740157480314965" bottom="0.78740157480314965" header="0.31496062992125984" footer="0.31496062992125984"/>
  <pageSetup paperSize="9" scale="43" fitToHeight="1000" orientation="landscape" r:id="rId1"/>
  <headerFooter>
    <oddHeader>&amp;CСтраница  &amp;P из &amp;N</oddHeader>
    <oddFooter>Страница  &amp;P из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28"/>
  <sheetViews>
    <sheetView topLeftCell="C10" workbookViewId="0">
      <selection activeCell="E31" sqref="E31:F33"/>
    </sheetView>
  </sheetViews>
  <sheetFormatPr defaultColWidth="8.7109375" defaultRowHeight="15"/>
  <cols>
    <col min="1" max="1" width="3.28515625" customWidth="1"/>
    <col min="2" max="2" width="51" customWidth="1"/>
    <col min="3" max="3" width="10.42578125" customWidth="1"/>
    <col min="4" max="4" width="17.42578125" bestFit="1" customWidth="1"/>
    <col min="5" max="6" width="20.42578125" bestFit="1" customWidth="1"/>
    <col min="7" max="7" width="26.140625" customWidth="1"/>
    <col min="8" max="9" width="20.42578125" customWidth="1"/>
    <col min="10" max="10" width="15.42578125" customWidth="1"/>
  </cols>
  <sheetData>
    <row r="1" spans="2:10" ht="15.75" thickBot="1"/>
    <row r="2" spans="2:10" s="11" customFormat="1" ht="34.5" customHeight="1" thickBot="1">
      <c r="B2" s="6" t="s">
        <v>35</v>
      </c>
      <c r="C2" s="7" t="s">
        <v>36</v>
      </c>
      <c r="D2" s="8" t="s">
        <v>37</v>
      </c>
      <c r="E2" s="8" t="s">
        <v>38</v>
      </c>
      <c r="F2" s="8" t="s">
        <v>39</v>
      </c>
      <c r="G2" s="9" t="s">
        <v>40</v>
      </c>
      <c r="H2" s="9" t="s">
        <v>41</v>
      </c>
      <c r="I2" s="8" t="s">
        <v>42</v>
      </c>
      <c r="J2" s="10" t="s">
        <v>43</v>
      </c>
    </row>
    <row r="3" spans="2:10">
      <c r="B3" s="12" t="s">
        <v>44</v>
      </c>
      <c r="C3" s="13">
        <v>603</v>
      </c>
      <c r="D3" s="14">
        <f>COUNTIFS(Площадки!W:W,Достаточность!C3)</f>
        <v>0</v>
      </c>
      <c r="E3" s="14">
        <f>SUMIFS(Площадки!J:J,Площадки!W:W,Достаточность!C3)+SUMIFS(Площадки!L:L,Площадки!W:W,Достаточность!C3)</f>
        <v>0</v>
      </c>
      <c r="F3" s="14">
        <f>SUMIFS(Площадки!N:N,Площадки!W:W,Достаточность!C3)</f>
        <v>0</v>
      </c>
      <c r="G3" s="14">
        <f t="shared" ref="G3:G22" si="0">F3*$F$25*365</f>
        <v>0</v>
      </c>
      <c r="H3" s="14">
        <v>3583.6</v>
      </c>
      <c r="I3" s="14">
        <f t="shared" ref="I3:I8" si="1">IF(H3&gt;G3,H3-G3,"-")</f>
        <v>3583.6</v>
      </c>
      <c r="J3" s="15">
        <f t="shared" ref="J3:J22" si="2">IFERROR(I3/365/$F$25/$F$27,I3)</f>
        <v>44.627646326276455</v>
      </c>
    </row>
    <row r="4" spans="2:10">
      <c r="B4" s="16" t="s">
        <v>14</v>
      </c>
      <c r="C4" s="13">
        <v>606</v>
      </c>
      <c r="D4" s="14">
        <f>COUNTIFS(Площадки!W:W,Достаточность!C4)</f>
        <v>0</v>
      </c>
      <c r="E4" s="14">
        <f>SUMIFS(Площадки!J:J,Площадки!W:W,Достаточность!C4)+SUMIFS(Площадки!L:L,Площадки!W:W,Достаточность!C4)</f>
        <v>0</v>
      </c>
      <c r="F4" s="14">
        <f>SUMIFS(Площадки!N:N,Площадки!W:W,Достаточность!C4)</f>
        <v>0</v>
      </c>
      <c r="G4" s="14">
        <f>F4*$F$25*365</f>
        <v>0</v>
      </c>
      <c r="H4" s="14">
        <v>3737.52</v>
      </c>
      <c r="I4" s="17">
        <f t="shared" si="1"/>
        <v>3737.52</v>
      </c>
      <c r="J4" s="15">
        <f t="shared" si="2"/>
        <v>46.544458281444577</v>
      </c>
    </row>
    <row r="5" spans="2:10">
      <c r="B5" s="16" t="s">
        <v>18</v>
      </c>
      <c r="C5" s="13">
        <v>609</v>
      </c>
      <c r="D5" s="14">
        <f>COUNTIFS(Площадки!W:W,Достаточность!C5)</f>
        <v>0</v>
      </c>
      <c r="E5" s="14">
        <f>SUMIFS(Площадки!J:J,Площадки!W:W,Достаточность!C5)+SUMIFS(Площадки!L:L,Площадки!W:W,Достаточность!C5)</f>
        <v>0</v>
      </c>
      <c r="F5" s="14">
        <f>SUMIFS(Площадки!N:N,Площадки!W:W,Достаточность!C5)</f>
        <v>0</v>
      </c>
      <c r="G5" s="14">
        <f>F5*$F$25*365</f>
        <v>0</v>
      </c>
      <c r="H5" s="14">
        <v>2249.1799999999998</v>
      </c>
      <c r="I5" s="17">
        <f t="shared" si="1"/>
        <v>2249.1799999999998</v>
      </c>
      <c r="J5" s="15">
        <f t="shared" si="2"/>
        <v>28.009713574097134</v>
      </c>
    </row>
    <row r="6" spans="2:10">
      <c r="B6" s="16" t="s">
        <v>19</v>
      </c>
      <c r="C6" s="13">
        <v>612</v>
      </c>
      <c r="D6" s="14">
        <f>COUNTIFS(Площадки!W:W,Достаточность!C6)</f>
        <v>0</v>
      </c>
      <c r="E6" s="14">
        <f>SUMIFS(Площадки!J:J,Площадки!W:W,Достаточность!C6)+SUMIFS(Площадки!L:L,Площадки!W:W,Достаточность!C6)</f>
        <v>0</v>
      </c>
      <c r="F6" s="14">
        <f>SUMIFS(Площадки!N:N,Площадки!W:W,Достаточность!C6)</f>
        <v>0</v>
      </c>
      <c r="G6" s="14">
        <f>F6*$F$25*365</f>
        <v>0</v>
      </c>
      <c r="H6" s="14">
        <v>9378.43</v>
      </c>
      <c r="I6" s="17">
        <f t="shared" si="1"/>
        <v>9378.43</v>
      </c>
      <c r="J6" s="15">
        <f t="shared" si="2"/>
        <v>116.792403486924</v>
      </c>
    </row>
    <row r="7" spans="2:10">
      <c r="B7" s="16" t="s">
        <v>20</v>
      </c>
      <c r="C7" s="13">
        <v>615</v>
      </c>
      <c r="D7" s="14">
        <f>COUNTIFS(Площадки!W:W,Достаточность!C7)</f>
        <v>0</v>
      </c>
      <c r="E7" s="14">
        <f>SUMIFS(Площадки!J:J,Площадки!W:W,Достаточность!C7)+SUMIFS(Площадки!L:L,Площадки!W:W,Достаточность!C7)</f>
        <v>0</v>
      </c>
      <c r="F7" s="14">
        <f>SUMIFS(Площадки!N:N,Площадки!W:W,Достаточность!C7)</f>
        <v>0</v>
      </c>
      <c r="G7" s="14">
        <f t="shared" si="0"/>
        <v>0</v>
      </c>
      <c r="H7" s="14">
        <v>8464.73</v>
      </c>
      <c r="I7" s="17">
        <f t="shared" si="1"/>
        <v>8464.73</v>
      </c>
      <c r="J7" s="15">
        <f t="shared" si="2"/>
        <v>105.4138231631382</v>
      </c>
    </row>
    <row r="8" spans="2:10">
      <c r="B8" s="16" t="s">
        <v>45</v>
      </c>
      <c r="C8" s="13">
        <v>618</v>
      </c>
      <c r="D8" s="14">
        <f>COUNTIFS(Площадки!W:W,Достаточность!C8)</f>
        <v>0</v>
      </c>
      <c r="E8" s="14">
        <f>SUMIFS(Площадки!J:J,Площадки!W:W,Достаточность!C8)+SUMIFS(Площадки!L:L,Площадки!W:W,Достаточность!C8)</f>
        <v>0</v>
      </c>
      <c r="F8" s="14">
        <f>SUMIFS(Площадки!N:N,Площадки!W:W,Достаточность!C8)</f>
        <v>0</v>
      </c>
      <c r="G8" s="14">
        <f t="shared" si="0"/>
        <v>0</v>
      </c>
      <c r="H8" s="14">
        <v>3197.81</v>
      </c>
      <c r="I8" s="17">
        <f t="shared" si="1"/>
        <v>3197.81</v>
      </c>
      <c r="J8" s="15">
        <f t="shared" si="2"/>
        <v>39.823287671232869</v>
      </c>
    </row>
    <row r="9" spans="2:10">
      <c r="B9" s="16" t="s">
        <v>46</v>
      </c>
      <c r="C9" s="13">
        <v>621</v>
      </c>
      <c r="D9" s="14">
        <f>COUNTIFS(Площадки!W:W,Достаточность!C9)</f>
        <v>44</v>
      </c>
      <c r="E9" s="14">
        <f>SUMIFS(Площадки!J:J,Площадки!W:W,Достаточность!C9)+SUMIFS(Площадки!L:L,Площадки!W:W,Достаточность!C9)</f>
        <v>136</v>
      </c>
      <c r="F9" s="14">
        <f>SUMIFS(Площадки!N:N,Площадки!W:W,Достаточность!C9)</f>
        <v>0</v>
      </c>
      <c r="G9" s="14">
        <f t="shared" si="0"/>
        <v>0</v>
      </c>
      <c r="H9" s="14">
        <v>3432.25</v>
      </c>
      <c r="I9" s="17">
        <f t="shared" ref="I9:I23" si="3">IF(H9&gt;G9,H9-G9,"-")</f>
        <v>3432.25</v>
      </c>
      <c r="J9" s="15">
        <f t="shared" si="2"/>
        <v>42.74283935242839</v>
      </c>
    </row>
    <row r="10" spans="2:10">
      <c r="B10" s="16" t="s">
        <v>31</v>
      </c>
      <c r="C10" s="13">
        <v>623</v>
      </c>
      <c r="D10" s="14">
        <f>COUNTIFS(Площадки!W:W,Достаточность!C10)</f>
        <v>0</v>
      </c>
      <c r="E10" s="14">
        <f>SUMIFS(Площадки!J:J,Площадки!W:W,Достаточность!C10)+SUMIFS(Площадки!L:L,Площадки!W:W,Достаточность!C10)</f>
        <v>0</v>
      </c>
      <c r="F10" s="14">
        <f>SUMIFS(Площадки!N:N,Площадки!W:W,Достаточность!C10)</f>
        <v>0</v>
      </c>
      <c r="G10" s="14">
        <f t="shared" si="0"/>
        <v>0</v>
      </c>
      <c r="H10" s="14">
        <v>3877.29</v>
      </c>
      <c r="I10" s="17">
        <f t="shared" si="3"/>
        <v>3877.29</v>
      </c>
      <c r="J10" s="15">
        <f t="shared" si="2"/>
        <v>48.285056039850559</v>
      </c>
    </row>
    <row r="11" spans="2:10">
      <c r="B11" s="16" t="s">
        <v>21</v>
      </c>
      <c r="C11" s="13">
        <v>626</v>
      </c>
      <c r="D11" s="14">
        <f>COUNTIFS(Площадки!W:W,Достаточность!C11)</f>
        <v>0</v>
      </c>
      <c r="E11" s="14">
        <f>SUMIFS(Площадки!J:J,Площадки!W:W,Достаточность!C11)+SUMIFS(Площадки!L:L,Площадки!W:W,Достаточность!C11)</f>
        <v>0</v>
      </c>
      <c r="F11" s="14">
        <f>SUMIFS(Площадки!N:N,Площадки!W:W,Достаточность!C11)</f>
        <v>0</v>
      </c>
      <c r="G11" s="14">
        <f t="shared" si="0"/>
        <v>0</v>
      </c>
      <c r="H11" s="14">
        <v>6355.88</v>
      </c>
      <c r="I11" s="17">
        <f t="shared" si="3"/>
        <v>6355.88</v>
      </c>
      <c r="J11" s="15">
        <f t="shared" si="2"/>
        <v>79.151681195516801</v>
      </c>
    </row>
    <row r="12" spans="2:10">
      <c r="B12" s="16" t="s">
        <v>47</v>
      </c>
      <c r="C12" s="13">
        <v>629</v>
      </c>
      <c r="D12" s="14">
        <f>COUNTIFS(Площадки!W:W,Достаточность!C12)</f>
        <v>0</v>
      </c>
      <c r="E12" s="14">
        <f>SUMIFS(Площадки!J:J,Площадки!W:W,Достаточность!C12)+SUMIFS(Площадки!L:L,Площадки!W:W,Достаточность!C12)</f>
        <v>0</v>
      </c>
      <c r="F12" s="14">
        <f>SUMIFS(Площадки!N:N,Площадки!W:W,Достаточность!C12)</f>
        <v>0</v>
      </c>
      <c r="G12" s="14">
        <f t="shared" si="0"/>
        <v>0</v>
      </c>
      <c r="H12" s="14">
        <v>3338.85</v>
      </c>
      <c r="I12" s="17">
        <f t="shared" si="3"/>
        <v>3338.85</v>
      </c>
      <c r="J12" s="15">
        <f t="shared" si="2"/>
        <v>41.579701120797004</v>
      </c>
    </row>
    <row r="13" spans="2:10">
      <c r="B13" s="16" t="s">
        <v>48</v>
      </c>
      <c r="C13" s="13">
        <v>632</v>
      </c>
      <c r="D13" s="14">
        <f>COUNTIFS(Площадки!W:W,Достаточность!C13)</f>
        <v>0</v>
      </c>
      <c r="E13" s="14">
        <f>SUMIFS(Площадки!J:J,Площадки!W:W,Достаточность!C13)+SUMIFS(Площадки!L:L,Площадки!W:W,Достаточность!C13)</f>
        <v>0</v>
      </c>
      <c r="F13" s="14">
        <f>SUMIFS(Площадки!N:N,Площадки!W:W,Достаточность!C13)</f>
        <v>0</v>
      </c>
      <c r="G13" s="14">
        <f t="shared" si="0"/>
        <v>0</v>
      </c>
      <c r="H13" s="14">
        <v>6326.58</v>
      </c>
      <c r="I13" s="17">
        <f t="shared" si="3"/>
        <v>6326.58</v>
      </c>
      <c r="J13" s="15">
        <f t="shared" si="2"/>
        <v>78.786799501867989</v>
      </c>
    </row>
    <row r="14" spans="2:10">
      <c r="B14" s="16" t="s">
        <v>22</v>
      </c>
      <c r="C14" s="13">
        <v>634</v>
      </c>
      <c r="D14" s="14">
        <f>COUNTIFS(Площадки!W:W,Достаточность!C14)</f>
        <v>0</v>
      </c>
      <c r="E14" s="14">
        <f>SUMIFS(Площадки!J:J,Площадки!W:W,Достаточность!C14)+SUMIFS(Площадки!L:L,Площадки!W:W,Достаточность!C14)</f>
        <v>0</v>
      </c>
      <c r="F14" s="14">
        <f>SUMIFS(Площадки!N:N,Площадки!W:W,Достаточность!C14)</f>
        <v>0</v>
      </c>
      <c r="G14" s="14">
        <f t="shared" si="0"/>
        <v>0</v>
      </c>
      <c r="H14" s="14">
        <v>3948.44</v>
      </c>
      <c r="I14" s="17">
        <f t="shared" si="3"/>
        <v>3948.44</v>
      </c>
      <c r="J14" s="15">
        <f t="shared" si="2"/>
        <v>49.171108343711076</v>
      </c>
    </row>
    <row r="15" spans="2:10">
      <c r="B15" s="16" t="s">
        <v>23</v>
      </c>
      <c r="C15" s="13">
        <v>637</v>
      </c>
      <c r="D15" s="14">
        <f>COUNTIFS(Площадки!W:W,Достаточность!C15)</f>
        <v>0</v>
      </c>
      <c r="E15" s="14">
        <f>SUMIFS(Площадки!J:J,Площадки!W:W,Достаточность!C15)+SUMIFS(Площадки!L:L,Площадки!W:W,Достаточность!C15)</f>
        <v>0</v>
      </c>
      <c r="F15" s="14">
        <f>SUMIFS(Площадки!N:N,Площадки!W:W,Достаточность!C15)</f>
        <v>0</v>
      </c>
      <c r="G15" s="14">
        <f t="shared" si="0"/>
        <v>0</v>
      </c>
      <c r="H15" s="14">
        <v>21780.92</v>
      </c>
      <c r="I15" s="17">
        <f t="shared" si="3"/>
        <v>21780.92</v>
      </c>
      <c r="J15" s="15">
        <f t="shared" si="2"/>
        <v>271.2443337484433</v>
      </c>
    </row>
    <row r="16" spans="2:10">
      <c r="B16" s="18" t="s">
        <v>32</v>
      </c>
      <c r="C16" s="13">
        <v>640</v>
      </c>
      <c r="D16" s="14">
        <f>COUNTIFS(Площадки!W:W,Достаточность!C16)</f>
        <v>0</v>
      </c>
      <c r="E16" s="14">
        <f>SUMIFS(Площадки!J:J,Площадки!W:W,Достаточность!C16)+SUMIFS(Площадки!L:L,Площадки!W:W,Достаточность!C16)</f>
        <v>0</v>
      </c>
      <c r="F16" s="14">
        <f>SUMIFS(Площадки!N:N,Площадки!W:W,Достаточность!C16)</f>
        <v>0</v>
      </c>
      <c r="G16" s="14">
        <f t="shared" si="0"/>
        <v>0</v>
      </c>
      <c r="H16" s="14">
        <v>9629.82</v>
      </c>
      <c r="I16" s="17">
        <f t="shared" si="3"/>
        <v>9629.82</v>
      </c>
      <c r="J16" s="15">
        <f t="shared" si="2"/>
        <v>119.92303860523036</v>
      </c>
    </row>
    <row r="17" spans="2:10">
      <c r="B17" s="16" t="s">
        <v>24</v>
      </c>
      <c r="C17" s="13">
        <v>643</v>
      </c>
      <c r="D17" s="14">
        <f>COUNTIFS(Площадки!W:W,Достаточность!C17)</f>
        <v>0</v>
      </c>
      <c r="E17" s="14">
        <f>SUMIFS(Площадки!J:J,Площадки!W:W,Достаточность!C17)+SUMIFS(Площадки!L:L,Площадки!W:W,Достаточность!C17)</f>
        <v>0</v>
      </c>
      <c r="F17" s="14">
        <f>SUMIFS(Площадки!N:N,Площадки!W:W,Достаточность!C17)</f>
        <v>0</v>
      </c>
      <c r="G17" s="14">
        <f t="shared" si="0"/>
        <v>0</v>
      </c>
      <c r="H17" s="14">
        <v>19670.400000000001</v>
      </c>
      <c r="I17" s="17">
        <f t="shared" si="3"/>
        <v>19670.400000000001</v>
      </c>
      <c r="J17" s="15">
        <f t="shared" si="2"/>
        <v>244.96139476961392</v>
      </c>
    </row>
    <row r="18" spans="2:10">
      <c r="B18" s="16" t="s">
        <v>25</v>
      </c>
      <c r="C18" s="13">
        <v>646</v>
      </c>
      <c r="D18" s="14">
        <f>COUNTIFS(Площадки!W:W,Достаточность!C18)</f>
        <v>0</v>
      </c>
      <c r="E18" s="14">
        <f>SUMIFS(Площадки!J:J,Площадки!W:W,Достаточность!C18)+SUMIFS(Площадки!L:L,Площадки!W:W,Достаточность!C18)</f>
        <v>0</v>
      </c>
      <c r="F18" s="14">
        <f>SUMIFS(Площадки!N:N,Площадки!W:W,Достаточность!C18)</f>
        <v>0</v>
      </c>
      <c r="G18" s="14">
        <f t="shared" si="0"/>
        <v>0</v>
      </c>
      <c r="H18" s="14">
        <v>17041.68</v>
      </c>
      <c r="I18" s="17">
        <f t="shared" si="3"/>
        <v>17041.68</v>
      </c>
      <c r="J18" s="15">
        <f t="shared" si="2"/>
        <v>212.22515566625154</v>
      </c>
    </row>
    <row r="19" spans="2:10">
      <c r="B19" s="16" t="s">
        <v>26</v>
      </c>
      <c r="C19" s="13">
        <v>650</v>
      </c>
      <c r="D19" s="14">
        <f>COUNTIFS(Площадки!W:W,Достаточность!C19)</f>
        <v>0</v>
      </c>
      <c r="E19" s="14">
        <f>SUMIFS(Площадки!J:J,Площадки!W:W,Достаточность!C19)+SUMIFS(Площадки!L:L,Площадки!W:W,Достаточность!C19)</f>
        <v>0</v>
      </c>
      <c r="F19" s="14">
        <f>SUMIFS(Площадки!N:N,Площадки!W:W,Достаточность!C19)</f>
        <v>0</v>
      </c>
      <c r="G19" s="14">
        <f t="shared" si="0"/>
        <v>0</v>
      </c>
      <c r="H19" s="14">
        <v>19906.990000000002</v>
      </c>
      <c r="I19" s="17">
        <f t="shared" si="3"/>
        <v>19906.990000000002</v>
      </c>
      <c r="J19" s="15">
        <f t="shared" si="2"/>
        <v>247.9077210460772</v>
      </c>
    </row>
    <row r="20" spans="2:10">
      <c r="B20" s="16" t="s">
        <v>28</v>
      </c>
      <c r="C20" s="13">
        <v>701</v>
      </c>
      <c r="D20" s="14">
        <f>COUNTIFS(Площадки!W:W,Достаточность!C20)</f>
        <v>0</v>
      </c>
      <c r="E20" s="14">
        <f>SUMIFS(Площадки!J:J,Площадки!W:W,Достаточность!C20)+SUMIFS(Площадки!L:L,Площадки!W:W,Достаточность!C20)</f>
        <v>0</v>
      </c>
      <c r="F20" s="14">
        <f>SUMIFS(Площадки!N:N,Площадки!W:W,Достаточность!C20)</f>
        <v>0</v>
      </c>
      <c r="G20" s="14">
        <f t="shared" si="0"/>
        <v>0</v>
      </c>
      <c r="H20" s="14">
        <v>366749.22</v>
      </c>
      <c r="I20" s="17">
        <f t="shared" si="3"/>
        <v>366749.22</v>
      </c>
      <c r="J20" s="15">
        <f t="shared" si="2"/>
        <v>4567.2381070983802</v>
      </c>
    </row>
    <row r="21" spans="2:10">
      <c r="B21" s="16" t="s">
        <v>29</v>
      </c>
      <c r="C21" s="13">
        <v>705</v>
      </c>
      <c r="D21" s="14">
        <f>COUNTIFS(Площадки!W:W,Достаточность!C21)</f>
        <v>0</v>
      </c>
      <c r="E21" s="14">
        <f>SUMIFS(Площадки!J:J,Площадки!W:W,Достаточность!C21)+SUMIFS(Площадки!L:L,Площадки!W:W,Достаточность!C21)</f>
        <v>0</v>
      </c>
      <c r="F21" s="14">
        <f>SUMIFS(Площадки!N:N,Площадки!W:W,Достаточность!C21)</f>
        <v>0</v>
      </c>
      <c r="G21" s="14">
        <f t="shared" si="0"/>
        <v>0</v>
      </c>
      <c r="H21" s="14">
        <v>15953.92</v>
      </c>
      <c r="I21" s="17">
        <f t="shared" si="3"/>
        <v>15953.92</v>
      </c>
      <c r="J21" s="15">
        <f t="shared" si="2"/>
        <v>198.6789539227895</v>
      </c>
    </row>
    <row r="22" spans="2:10" ht="15.75" thickBot="1">
      <c r="B22" s="16" t="s">
        <v>30</v>
      </c>
      <c r="C22" s="13">
        <v>715</v>
      </c>
      <c r="D22" s="14">
        <f>COUNTIFS(Площадки!W:W,Достаточность!C22)</f>
        <v>0</v>
      </c>
      <c r="E22" s="14">
        <f>SUMIFS(Площадки!J:J,Площадки!W:W,Достаточность!C22)+SUMIFS(Площадки!L:L,Площадки!W:W,Достаточность!C22)</f>
        <v>0</v>
      </c>
      <c r="F22" s="14">
        <f>SUMIFS(Площадки!N:N,Площадки!W:W,Достаточность!C22)</f>
        <v>0</v>
      </c>
      <c r="G22" s="14">
        <f t="shared" si="0"/>
        <v>0</v>
      </c>
      <c r="H22" s="14">
        <v>103467.59</v>
      </c>
      <c r="I22" s="17">
        <f t="shared" si="3"/>
        <v>103467.59</v>
      </c>
      <c r="J22" s="15">
        <f t="shared" si="2"/>
        <v>1288.5129514321291</v>
      </c>
    </row>
    <row r="23" spans="2:10" ht="15.75" thickBot="1">
      <c r="B23" s="19" t="s">
        <v>49</v>
      </c>
      <c r="C23" s="20"/>
      <c r="D23" s="9">
        <f>SUM(D3:D22)</f>
        <v>44</v>
      </c>
      <c r="E23" s="9">
        <f>SUM(E3:E22)</f>
        <v>136</v>
      </c>
      <c r="F23" s="9">
        <f>SUM(F3:F22)</f>
        <v>0</v>
      </c>
      <c r="G23" s="9">
        <f>SUM(G3:G22)</f>
        <v>0</v>
      </c>
      <c r="H23" s="9">
        <v>632091.1</v>
      </c>
      <c r="I23" s="21">
        <f t="shared" si="3"/>
        <v>632091.1</v>
      </c>
      <c r="J23" s="22">
        <f>SUM(J3:J22)</f>
        <v>7871.6201743461997</v>
      </c>
    </row>
    <row r="25" spans="2:10">
      <c r="E25" t="s">
        <v>50</v>
      </c>
      <c r="F25" s="23">
        <v>0.2</v>
      </c>
    </row>
    <row r="27" spans="2:10">
      <c r="E27" t="s">
        <v>51</v>
      </c>
      <c r="F27" s="23">
        <v>1.1000000000000001</v>
      </c>
    </row>
    <row r="28" spans="2:10">
      <c r="E28" t="s">
        <v>52</v>
      </c>
      <c r="F28">
        <f>F25*F27</f>
        <v>0.22000000000000003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23"/>
  <sheetViews>
    <sheetView topLeftCell="C1" workbookViewId="0"/>
  </sheetViews>
  <sheetFormatPr defaultColWidth="8.7109375" defaultRowHeight="15"/>
  <cols>
    <col min="1" max="1" width="3.28515625" customWidth="1"/>
    <col min="2" max="2" width="51" customWidth="1"/>
    <col min="3" max="3" width="10.42578125" customWidth="1"/>
    <col min="4" max="4" width="22.42578125" customWidth="1"/>
    <col min="5" max="5" width="24.140625" customWidth="1"/>
    <col min="6" max="6" width="22.7109375" customWidth="1"/>
    <col min="7" max="7" width="26.140625" customWidth="1"/>
    <col min="8" max="9" width="20.42578125" customWidth="1"/>
  </cols>
  <sheetData>
    <row r="1" spans="2:9" ht="15.75" thickBot="1"/>
    <row r="2" spans="2:9" s="11" customFormat="1" ht="62.25" customHeight="1" thickBot="1">
      <c r="B2" s="6" t="s">
        <v>35</v>
      </c>
      <c r="C2" s="7" t="s">
        <v>36</v>
      </c>
      <c r="D2" s="8" t="s">
        <v>54</v>
      </c>
      <c r="E2" s="8" t="s">
        <v>38</v>
      </c>
      <c r="F2" s="8" t="s">
        <v>39</v>
      </c>
      <c r="G2" s="9" t="s">
        <v>55</v>
      </c>
      <c r="H2" s="9" t="s">
        <v>56</v>
      </c>
      <c r="I2" s="10" t="s">
        <v>57</v>
      </c>
    </row>
    <row r="3" spans="2:9">
      <c r="B3" s="12" t="s">
        <v>44</v>
      </c>
      <c r="C3" s="13">
        <v>603</v>
      </c>
      <c r="D3" s="14">
        <f>COUNTIFS(Площадки!W:W,Достаточность!C3)</f>
        <v>0</v>
      </c>
      <c r="E3" s="14">
        <f>SUMIFS(Площадки!J:J,Площадки!W:W,Достаточность!C3)+SUMIFS(Площадки!L:L,Площадки!W:W,Достаточность!C3)</f>
        <v>0</v>
      </c>
      <c r="F3" s="14">
        <f>SUMIFS(Площадки!N:N,Площадки!W:W,Достаточность!C3)</f>
        <v>0</v>
      </c>
      <c r="G3" s="14">
        <f>COUNTIFS(КГО!W:W,Свод!C3)</f>
        <v>0</v>
      </c>
      <c r="H3" s="14">
        <f>SUMIFS(КГО!J:J,КГО!W:W,Свод!C3)</f>
        <v>0</v>
      </c>
      <c r="I3" s="15">
        <f>SUMIFS(КГО!L:L,КГО!W:W,Свод!C3)</f>
        <v>0</v>
      </c>
    </row>
    <row r="4" spans="2:9">
      <c r="B4" s="16" t="s">
        <v>14</v>
      </c>
      <c r="C4" s="13">
        <v>606</v>
      </c>
      <c r="D4" s="14">
        <f>COUNTIFS(Площадки!W:W,Достаточность!C4)</f>
        <v>0</v>
      </c>
      <c r="E4" s="14">
        <f>SUMIFS(Площадки!J:J,Площадки!W:W,Достаточность!C4)+SUMIFS(Площадки!L:L,Площадки!W:W,Достаточность!C4)</f>
        <v>0</v>
      </c>
      <c r="F4" s="14">
        <f>SUMIFS(Площадки!N:N,Площадки!W:W,Достаточность!C4)</f>
        <v>0</v>
      </c>
      <c r="G4" s="14">
        <f>COUNTIFS(КГО!W:W,Свод!C4)</f>
        <v>0</v>
      </c>
      <c r="H4" s="14">
        <f>SUMIFS(КГО!J:J,КГО!W:W,Свод!C4)</f>
        <v>0</v>
      </c>
      <c r="I4" s="25">
        <f>SUMIFS(КГО!L:L,КГО!W:W,Свод!C4)</f>
        <v>0</v>
      </c>
    </row>
    <row r="5" spans="2:9">
      <c r="B5" s="16" t="s">
        <v>18</v>
      </c>
      <c r="C5" s="13">
        <v>609</v>
      </c>
      <c r="D5" s="14">
        <f>COUNTIFS(Площадки!W:W,Достаточность!C5)</f>
        <v>0</v>
      </c>
      <c r="E5" s="14">
        <f>SUMIFS(Площадки!J:J,Площадки!W:W,Достаточность!C5)+SUMIFS(Площадки!L:L,Площадки!W:W,Достаточность!C5)</f>
        <v>0</v>
      </c>
      <c r="F5" s="14">
        <f>SUMIFS(Площадки!N:N,Площадки!W:W,Достаточность!C5)</f>
        <v>0</v>
      </c>
      <c r="G5" s="14">
        <f>COUNTIFS(КГО!W:W,Свод!C5)</f>
        <v>0</v>
      </c>
      <c r="H5" s="14">
        <f>SUMIFS(КГО!J:J,КГО!W:W,Свод!C5)</f>
        <v>0</v>
      </c>
      <c r="I5" s="25">
        <f>SUMIFS(КГО!L:L,КГО!W:W,Свод!C5)</f>
        <v>0</v>
      </c>
    </row>
    <row r="6" spans="2:9">
      <c r="B6" s="16" t="s">
        <v>19</v>
      </c>
      <c r="C6" s="13">
        <v>612</v>
      </c>
      <c r="D6" s="14">
        <f>COUNTIFS(Площадки!W:W,Достаточность!C6)</f>
        <v>0</v>
      </c>
      <c r="E6" s="14">
        <f>SUMIFS(Площадки!J:J,Площадки!W:W,Достаточность!C6)+SUMIFS(Площадки!L:L,Площадки!W:W,Достаточность!C6)</f>
        <v>0</v>
      </c>
      <c r="F6" s="14">
        <f>SUMIFS(Площадки!N:N,Площадки!W:W,Достаточность!C6)</f>
        <v>0</v>
      </c>
      <c r="G6" s="14">
        <f>COUNTIFS(КГО!W:W,Свод!C6)</f>
        <v>0</v>
      </c>
      <c r="H6" s="14">
        <f>SUMIFS(КГО!J:J,КГО!W:W,Свод!C6)</f>
        <v>0</v>
      </c>
      <c r="I6" s="25">
        <f>SUMIFS(КГО!L:L,КГО!W:W,Свод!C6)</f>
        <v>0</v>
      </c>
    </row>
    <row r="7" spans="2:9">
      <c r="B7" s="16" t="s">
        <v>20</v>
      </c>
      <c r="C7" s="13">
        <v>615</v>
      </c>
      <c r="D7" s="14">
        <f>COUNTIFS(Площадки!W:W,Достаточность!C7)</f>
        <v>0</v>
      </c>
      <c r="E7" s="14">
        <f>SUMIFS(Площадки!J:J,Площадки!W:W,Достаточность!C7)+SUMIFS(Площадки!L:L,Площадки!W:W,Достаточность!C7)</f>
        <v>0</v>
      </c>
      <c r="F7" s="14">
        <f>SUMIFS(Площадки!N:N,Площадки!W:W,Достаточность!C7)</f>
        <v>0</v>
      </c>
      <c r="G7" s="14">
        <f>COUNTIFS(КГО!W:W,Свод!C7)</f>
        <v>0</v>
      </c>
      <c r="H7" s="14">
        <f>SUMIFS(КГО!J:J,КГО!W:W,Свод!C7)</f>
        <v>0</v>
      </c>
      <c r="I7" s="25">
        <f>SUMIFS(КГО!L:L,КГО!W:W,Свод!C7)</f>
        <v>0</v>
      </c>
    </row>
    <row r="8" spans="2:9">
      <c r="B8" s="16" t="s">
        <v>45</v>
      </c>
      <c r="C8" s="13">
        <v>618</v>
      </c>
      <c r="D8" s="14">
        <f>COUNTIFS(Площадки!W:W,Достаточность!C8)</f>
        <v>0</v>
      </c>
      <c r="E8" s="14">
        <f>SUMIFS(Площадки!J:J,Площадки!W:W,Достаточность!C8)+SUMIFS(Площадки!L:L,Площадки!W:W,Достаточность!C8)</f>
        <v>0</v>
      </c>
      <c r="F8" s="14">
        <f>SUMIFS(Площадки!N:N,Площадки!W:W,Достаточность!C8)</f>
        <v>0</v>
      </c>
      <c r="G8" s="14">
        <f>COUNTIFS(КГО!W:W,Свод!C8)</f>
        <v>0</v>
      </c>
      <c r="H8" s="14">
        <f>SUMIFS(КГО!J:J,КГО!W:W,Свод!C8)</f>
        <v>0</v>
      </c>
      <c r="I8" s="25">
        <f>SUMIFS(КГО!L:L,КГО!W:W,Свод!C8)</f>
        <v>0</v>
      </c>
    </row>
    <row r="9" spans="2:9">
      <c r="B9" s="16" t="s">
        <v>46</v>
      </c>
      <c r="C9" s="13">
        <v>621</v>
      </c>
      <c r="D9" s="14">
        <f>COUNTIFS(Площадки!W:W,Достаточность!C9)</f>
        <v>44</v>
      </c>
      <c r="E9" s="14">
        <f>SUMIFS(Площадки!J:J,Площадки!W:W,Достаточность!C9)+SUMIFS(Площадки!L:L,Площадки!W:W,Достаточность!C9)</f>
        <v>136</v>
      </c>
      <c r="F9" s="14">
        <f>SUMIFS(Площадки!N:N,Площадки!W:W,Достаточность!C9)</f>
        <v>0</v>
      </c>
      <c r="G9" s="14">
        <f>COUNTIFS(КГО!W:W,Свод!C9)</f>
        <v>1</v>
      </c>
      <c r="H9" s="14">
        <f>SUMIFS(КГО!J:J,КГО!W:W,Свод!C9)</f>
        <v>0</v>
      </c>
      <c r="I9" s="25">
        <f>SUMIFS(КГО!L:L,КГО!W:W,Свод!C9)</f>
        <v>0</v>
      </c>
    </row>
    <row r="10" spans="2:9">
      <c r="B10" s="16" t="s">
        <v>31</v>
      </c>
      <c r="C10" s="13">
        <v>623</v>
      </c>
      <c r="D10" s="14">
        <f>COUNTIFS(Площадки!W:W,Достаточность!C10)</f>
        <v>0</v>
      </c>
      <c r="E10" s="14">
        <f>SUMIFS(Площадки!J:J,Площадки!W:W,Достаточность!C10)+SUMIFS(Площадки!L:L,Площадки!W:W,Достаточность!C10)</f>
        <v>0</v>
      </c>
      <c r="F10" s="14">
        <f>SUMIFS(Площадки!N:N,Площадки!W:W,Достаточность!C10)</f>
        <v>0</v>
      </c>
      <c r="G10" s="14">
        <f>COUNTIFS(КГО!W:W,Свод!C10)</f>
        <v>0</v>
      </c>
      <c r="H10" s="14">
        <f>SUMIFS(КГО!J:J,КГО!W:W,Свод!C10)</f>
        <v>0</v>
      </c>
      <c r="I10" s="25">
        <f>SUMIFS(КГО!L:L,КГО!W:W,Свод!C10)</f>
        <v>0</v>
      </c>
    </row>
    <row r="11" spans="2:9">
      <c r="B11" s="16" t="s">
        <v>21</v>
      </c>
      <c r="C11" s="13">
        <v>626</v>
      </c>
      <c r="D11" s="14">
        <f>COUNTIFS(Площадки!W:W,Достаточность!C11)</f>
        <v>0</v>
      </c>
      <c r="E11" s="14">
        <f>SUMIFS(Площадки!J:J,Площадки!W:W,Достаточность!C11)+SUMIFS(Площадки!L:L,Площадки!W:W,Достаточность!C11)</f>
        <v>0</v>
      </c>
      <c r="F11" s="14">
        <f>SUMIFS(Площадки!N:N,Площадки!W:W,Достаточность!C11)</f>
        <v>0</v>
      </c>
      <c r="G11" s="14">
        <f>COUNTIFS(КГО!W:W,Свод!C11)</f>
        <v>0</v>
      </c>
      <c r="H11" s="14">
        <f>SUMIFS(КГО!J:J,КГО!W:W,Свод!C11)</f>
        <v>0</v>
      </c>
      <c r="I11" s="25">
        <f>SUMIFS(КГО!L:L,КГО!W:W,Свод!C11)</f>
        <v>0</v>
      </c>
    </row>
    <row r="12" spans="2:9">
      <c r="B12" s="16" t="s">
        <v>47</v>
      </c>
      <c r="C12" s="13">
        <v>629</v>
      </c>
      <c r="D12" s="14">
        <f>COUNTIFS(Площадки!W:W,Достаточность!C12)</f>
        <v>0</v>
      </c>
      <c r="E12" s="14">
        <f>SUMIFS(Площадки!J:J,Площадки!W:W,Достаточность!C12)+SUMIFS(Площадки!L:L,Площадки!W:W,Достаточность!C12)</f>
        <v>0</v>
      </c>
      <c r="F12" s="14">
        <f>SUMIFS(Площадки!N:N,Площадки!W:W,Достаточность!C12)</f>
        <v>0</v>
      </c>
      <c r="G12" s="14">
        <f>COUNTIFS(КГО!W:W,Свод!C12)</f>
        <v>0</v>
      </c>
      <c r="H12" s="14">
        <f>SUMIFS(КГО!J:J,КГО!W:W,Свод!C12)</f>
        <v>0</v>
      </c>
      <c r="I12" s="25">
        <f>SUMIFS(КГО!L:L,КГО!W:W,Свод!C12)</f>
        <v>0</v>
      </c>
    </row>
    <row r="13" spans="2:9">
      <c r="B13" s="16" t="s">
        <v>48</v>
      </c>
      <c r="C13" s="13">
        <v>632</v>
      </c>
      <c r="D13" s="14">
        <f>COUNTIFS(Площадки!W:W,Достаточность!C13)</f>
        <v>0</v>
      </c>
      <c r="E13" s="14">
        <f>SUMIFS(Площадки!J:J,Площадки!W:W,Достаточность!C13)+SUMIFS(Площадки!L:L,Площадки!W:W,Достаточность!C13)</f>
        <v>0</v>
      </c>
      <c r="F13" s="14">
        <f>SUMIFS(Площадки!N:N,Площадки!W:W,Достаточность!C13)</f>
        <v>0</v>
      </c>
      <c r="G13" s="14">
        <f>COUNTIFS(КГО!W:W,Свод!C13)</f>
        <v>0</v>
      </c>
      <c r="H13" s="14">
        <f>SUMIFS(КГО!J:J,КГО!W:W,Свод!C13)</f>
        <v>0</v>
      </c>
      <c r="I13" s="25">
        <f>SUMIFS(КГО!L:L,КГО!W:W,Свод!C13)</f>
        <v>0</v>
      </c>
    </row>
    <row r="14" spans="2:9">
      <c r="B14" s="16" t="s">
        <v>22</v>
      </c>
      <c r="C14" s="13">
        <v>634</v>
      </c>
      <c r="D14" s="14">
        <f>COUNTIFS(Площадки!W:W,Достаточность!C14)</f>
        <v>0</v>
      </c>
      <c r="E14" s="14">
        <f>SUMIFS(Площадки!J:J,Площадки!W:W,Достаточность!C14)+SUMIFS(Площадки!L:L,Площадки!W:W,Достаточность!C14)</f>
        <v>0</v>
      </c>
      <c r="F14" s="14">
        <f>SUMIFS(Площадки!N:N,Площадки!W:W,Достаточность!C14)</f>
        <v>0</v>
      </c>
      <c r="G14" s="14">
        <f>COUNTIFS(КГО!W:W,Свод!C14)</f>
        <v>0</v>
      </c>
      <c r="H14" s="14">
        <f>SUMIFS(КГО!J:J,КГО!W:W,Свод!C14)</f>
        <v>0</v>
      </c>
      <c r="I14" s="25">
        <f>SUMIFS(КГО!L:L,КГО!W:W,Свод!C14)</f>
        <v>0</v>
      </c>
    </row>
    <row r="15" spans="2:9">
      <c r="B15" s="16" t="s">
        <v>23</v>
      </c>
      <c r="C15" s="13">
        <v>637</v>
      </c>
      <c r="D15" s="14">
        <f>COUNTIFS(Площадки!W:W,Достаточность!C15)</f>
        <v>0</v>
      </c>
      <c r="E15" s="14">
        <f>SUMIFS(Площадки!J:J,Площадки!W:W,Достаточность!C15)+SUMIFS(Площадки!L:L,Площадки!W:W,Достаточность!C15)</f>
        <v>0</v>
      </c>
      <c r="F15" s="14">
        <f>SUMIFS(Площадки!N:N,Площадки!W:W,Достаточность!C15)</f>
        <v>0</v>
      </c>
      <c r="G15" s="14">
        <f>COUNTIFS(КГО!W:W,Свод!C15)</f>
        <v>0</v>
      </c>
      <c r="H15" s="14">
        <f>SUMIFS(КГО!J:J,КГО!W:W,Свод!C15)</f>
        <v>0</v>
      </c>
      <c r="I15" s="25">
        <f>SUMIFS(КГО!L:L,КГО!W:W,Свод!C15)</f>
        <v>0</v>
      </c>
    </row>
    <row r="16" spans="2:9">
      <c r="B16" s="18" t="s">
        <v>32</v>
      </c>
      <c r="C16" s="13">
        <v>640</v>
      </c>
      <c r="D16" s="14">
        <f>COUNTIFS(Площадки!W:W,Достаточность!C16)</f>
        <v>0</v>
      </c>
      <c r="E16" s="14">
        <f>SUMIFS(Площадки!J:J,Площадки!W:W,Достаточность!C16)+SUMIFS(Площадки!L:L,Площадки!W:W,Достаточность!C16)</f>
        <v>0</v>
      </c>
      <c r="F16" s="14">
        <f>SUMIFS(Площадки!N:N,Площадки!W:W,Достаточность!C16)</f>
        <v>0</v>
      </c>
      <c r="G16" s="14">
        <f>COUNTIFS(КГО!W:W,Свод!C16)</f>
        <v>0</v>
      </c>
      <c r="H16" s="14">
        <f>SUMIFS(КГО!J:J,КГО!W:W,Свод!C16)</f>
        <v>0</v>
      </c>
      <c r="I16" s="25">
        <f>SUMIFS(КГО!L:L,КГО!W:W,Свод!C16)</f>
        <v>0</v>
      </c>
    </row>
    <row r="17" spans="2:9">
      <c r="B17" s="16" t="s">
        <v>24</v>
      </c>
      <c r="C17" s="13">
        <v>643</v>
      </c>
      <c r="D17" s="14">
        <f>COUNTIFS(Площадки!W:W,Достаточность!C17)</f>
        <v>0</v>
      </c>
      <c r="E17" s="14">
        <f>SUMIFS(Площадки!J:J,Площадки!W:W,Достаточность!C17)+SUMIFS(Площадки!L:L,Площадки!W:W,Достаточность!C17)</f>
        <v>0</v>
      </c>
      <c r="F17" s="14">
        <f>SUMIFS(Площадки!N:N,Площадки!W:W,Достаточность!C17)</f>
        <v>0</v>
      </c>
      <c r="G17" s="14">
        <f>COUNTIFS(КГО!W:W,Свод!C17)</f>
        <v>0</v>
      </c>
      <c r="H17" s="14">
        <f>SUMIFS(КГО!J:J,КГО!W:W,Свод!C17)</f>
        <v>0</v>
      </c>
      <c r="I17" s="25">
        <f>SUMIFS(КГО!L:L,КГО!W:W,Свод!C17)</f>
        <v>0</v>
      </c>
    </row>
    <row r="18" spans="2:9">
      <c r="B18" s="16" t="s">
        <v>25</v>
      </c>
      <c r="C18" s="13">
        <v>646</v>
      </c>
      <c r="D18" s="14">
        <f>COUNTIFS(Площадки!W:W,Достаточность!C18)</f>
        <v>0</v>
      </c>
      <c r="E18" s="14">
        <f>SUMIFS(Площадки!J:J,Площадки!W:W,Достаточность!C18)+SUMIFS(Площадки!L:L,Площадки!W:W,Достаточность!C18)</f>
        <v>0</v>
      </c>
      <c r="F18" s="14">
        <f>SUMIFS(Площадки!N:N,Площадки!W:W,Достаточность!C18)</f>
        <v>0</v>
      </c>
      <c r="G18" s="14">
        <f>COUNTIFS(КГО!W:W,Свод!C18)</f>
        <v>0</v>
      </c>
      <c r="H18" s="14">
        <f>SUMIFS(КГО!J:J,КГО!W:W,Свод!C18)</f>
        <v>0</v>
      </c>
      <c r="I18" s="25">
        <f>SUMIFS(КГО!L:L,КГО!W:W,Свод!C18)</f>
        <v>0</v>
      </c>
    </row>
    <row r="19" spans="2:9">
      <c r="B19" s="16" t="s">
        <v>26</v>
      </c>
      <c r="C19" s="13">
        <v>650</v>
      </c>
      <c r="D19" s="14">
        <f>COUNTIFS(Площадки!W:W,Достаточность!C19)</f>
        <v>0</v>
      </c>
      <c r="E19" s="14">
        <f>SUMIFS(Площадки!J:J,Площадки!W:W,Достаточность!C19)+SUMIFS(Площадки!L:L,Площадки!W:W,Достаточность!C19)</f>
        <v>0</v>
      </c>
      <c r="F19" s="14">
        <f>SUMIFS(Площадки!N:N,Площадки!W:W,Достаточность!C19)</f>
        <v>0</v>
      </c>
      <c r="G19" s="14">
        <f>COUNTIFS(КГО!W:W,Свод!C19)</f>
        <v>0</v>
      </c>
      <c r="H19" s="14">
        <f>SUMIFS(КГО!J:J,КГО!W:W,Свод!C19)</f>
        <v>0</v>
      </c>
      <c r="I19" s="25">
        <f>SUMIFS(КГО!L:L,КГО!W:W,Свод!C19)</f>
        <v>0</v>
      </c>
    </row>
    <row r="20" spans="2:9">
      <c r="B20" s="16" t="s">
        <v>28</v>
      </c>
      <c r="C20" s="13">
        <v>701</v>
      </c>
      <c r="D20" s="14">
        <f>COUNTIFS(Площадки!W:W,Достаточность!C20)</f>
        <v>0</v>
      </c>
      <c r="E20" s="14">
        <f>SUMIFS(Площадки!J:J,Площадки!W:W,Достаточность!C20)+SUMIFS(Площадки!L:L,Площадки!W:W,Достаточность!C20)</f>
        <v>0</v>
      </c>
      <c r="F20" s="14">
        <f>SUMIFS(Площадки!N:N,Площадки!W:W,Достаточность!C20)</f>
        <v>0</v>
      </c>
      <c r="G20" s="14">
        <f>COUNTIFS(КГО!W:W,Свод!C20)</f>
        <v>0</v>
      </c>
      <c r="H20" s="14">
        <f>SUMIFS(КГО!J:J,КГО!W:W,Свод!C20)</f>
        <v>0</v>
      </c>
      <c r="I20" s="25">
        <f>SUMIFS(КГО!L:L,КГО!W:W,Свод!C20)</f>
        <v>0</v>
      </c>
    </row>
    <row r="21" spans="2:9">
      <c r="B21" s="16" t="s">
        <v>29</v>
      </c>
      <c r="C21" s="13">
        <v>705</v>
      </c>
      <c r="D21" s="14">
        <f>COUNTIFS(Площадки!W:W,Достаточность!C21)</f>
        <v>0</v>
      </c>
      <c r="E21" s="14">
        <f>SUMIFS(Площадки!J:J,Площадки!W:W,Достаточность!C21)+SUMIFS(Площадки!L:L,Площадки!W:W,Достаточность!C21)</f>
        <v>0</v>
      </c>
      <c r="F21" s="14">
        <f>SUMIFS(Площадки!N:N,Площадки!W:W,Достаточность!C21)</f>
        <v>0</v>
      </c>
      <c r="G21" s="14">
        <f>COUNTIFS(КГО!W:W,Свод!C21)</f>
        <v>0</v>
      </c>
      <c r="H21" s="14">
        <f>SUMIFS(КГО!J:J,КГО!W:W,Свод!C21)</f>
        <v>0</v>
      </c>
      <c r="I21" s="25">
        <f>SUMIFS(КГО!L:L,КГО!W:W,Свод!C21)</f>
        <v>0</v>
      </c>
    </row>
    <row r="22" spans="2:9" ht="15.75" thickBot="1">
      <c r="B22" s="16" t="s">
        <v>30</v>
      </c>
      <c r="C22" s="13">
        <v>715</v>
      </c>
      <c r="D22" s="14">
        <f>COUNTIFS(Площадки!W:W,Достаточность!C22)</f>
        <v>0</v>
      </c>
      <c r="E22" s="14">
        <f>SUMIFS(Площадки!J:J,Площадки!W:W,Достаточность!C22)+SUMIFS(Площадки!L:L,Площадки!W:W,Достаточность!C22)</f>
        <v>0</v>
      </c>
      <c r="F22" s="14">
        <f>SUMIFS(Площадки!N:N,Площадки!W:W,Достаточность!C22)</f>
        <v>0</v>
      </c>
      <c r="G22" s="14">
        <f>COUNTIFS(КГО!W:W,Свод!C22)</f>
        <v>0</v>
      </c>
      <c r="H22" s="14">
        <f>SUMIFS(КГО!J:J,КГО!W:W,Свод!C22)</f>
        <v>0</v>
      </c>
      <c r="I22" s="25">
        <f>SUMIFS(КГО!L:L,КГО!W:W,Свод!C22)</f>
        <v>0</v>
      </c>
    </row>
    <row r="23" spans="2:9" ht="15.75" thickBot="1">
      <c r="B23" s="19" t="s">
        <v>49</v>
      </c>
      <c r="C23" s="20"/>
      <c r="D23" s="9">
        <f t="shared" ref="D23:I23" si="0">SUM(D3:D22)</f>
        <v>44</v>
      </c>
      <c r="E23" s="9">
        <f t="shared" si="0"/>
        <v>136</v>
      </c>
      <c r="F23" s="9">
        <f t="shared" si="0"/>
        <v>0</v>
      </c>
      <c r="G23" s="9">
        <f t="shared" si="0"/>
        <v>1</v>
      </c>
      <c r="H23" s="9">
        <f t="shared" si="0"/>
        <v>0</v>
      </c>
      <c r="I23" s="26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Площадки</vt:lpstr>
      <vt:lpstr>КГО</vt:lpstr>
      <vt:lpstr>Достаточность</vt:lpstr>
      <vt:lpstr>Свод</vt:lpstr>
      <vt:lpstr>КГО!Заголовки_для_печати</vt:lpstr>
      <vt:lpstr>Площадки!Заголовки_для_печати</vt:lpstr>
      <vt:lpstr>КГО!Область_печати</vt:lpstr>
      <vt:lpstr>Площадки!Область_печати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2019-03-26T11:40:17Z</dcterms:modified>
</cp:coreProperties>
</file>